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huravlevskayaNA\Desktop\МОИ ДОКУМЕНТЫ\Схемы теплоснабжения\СОНВС Иваново Авдотьино\Направлено в Адм. 11.08.23\"/>
    </mc:Choice>
  </mc:AlternateContent>
  <xr:revisionPtr revIDLastSave="0" documentId="13_ncr:1_{A230470C-7C45-4AB7-A67C-73C2A9E31A3B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Приложение 1" sheetId="1" r:id="rId1"/>
    <sheet name="Приложение 2" sheetId="2" r:id="rId2"/>
    <sheet name="Приложение 3" sheetId="3" r:id="rId3"/>
    <sheet name="Приложение 4" sheetId="4" r:id="rId4"/>
  </sheets>
  <definedNames>
    <definedName name="_Toc100928931" localSheetId="2">'Приложение 3'!$A$78</definedName>
    <definedName name="_Toc100928949" localSheetId="2">'Приложение 3'!$A$94</definedName>
    <definedName name="_Toc109979752" localSheetId="0">#REF!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4" l="1"/>
  <c r="G15" i="4"/>
  <c r="F15" i="4"/>
  <c r="E15" i="4"/>
  <c r="D15" i="4"/>
  <c r="H14" i="4"/>
  <c r="I13" i="4"/>
  <c r="I15" i="4" s="1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E91" i="3"/>
  <c r="E90" i="3"/>
  <c r="E89" i="3"/>
  <c r="E88" i="3"/>
  <c r="E87" i="3"/>
  <c r="E86" i="3"/>
  <c r="E84" i="3"/>
  <c r="F20" i="3"/>
  <c r="B33" i="1"/>
  <c r="C33" i="1" s="1"/>
  <c r="D33" i="1" s="1"/>
  <c r="E33" i="1" s="1"/>
  <c r="G33" i="1" s="1"/>
  <c r="D9" i="1"/>
  <c r="H33" i="1" l="1"/>
  <c r="I33" i="1"/>
  <c r="J33" i="1" s="1"/>
  <c r="L33" i="1" s="1"/>
  <c r="J13" i="4"/>
  <c r="M33" i="1" l="1"/>
  <c r="P33" i="1" s="1"/>
  <c r="N33" i="1"/>
  <c r="K13" i="4"/>
  <c r="J15" i="4"/>
  <c r="L13" i="4" l="1"/>
  <c r="K15" i="4"/>
  <c r="L15" i="4" l="1"/>
  <c r="M13" i="4"/>
  <c r="M15" i="4" l="1"/>
  <c r="N13" i="4"/>
  <c r="N15" i="4" l="1"/>
  <c r="O13" i="4"/>
  <c r="P13" i="4" l="1"/>
  <c r="O15" i="4"/>
  <c r="P15" i="4" l="1"/>
  <c r="Q13" i="4"/>
  <c r="Q15" i="4" l="1"/>
  <c r="R13" i="4"/>
  <c r="S13" i="4" l="1"/>
  <c r="R15" i="4"/>
  <c r="T13" i="4" l="1"/>
  <c r="S15" i="4"/>
  <c r="T15" i="4" l="1"/>
  <c r="U13" i="4"/>
  <c r="U1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14" authorId="0" shapeId="0" xr:uid="{00000000-0006-0000-0300-000002000000}">
      <text>
        <r>
          <rPr>
            <sz val="11"/>
            <color rgb="FF000000"/>
            <rFont val="Calibri"/>
            <family val="2"/>
            <charset val="1"/>
          </rPr>
          <t xml:space="preserve">Надежда Алексеевна Журавлевская:
</t>
        </r>
        <r>
          <rPr>
            <sz val="9"/>
            <color rgb="FF000000"/>
            <rFont val="Tahoma"/>
            <family val="2"/>
            <charset val="204"/>
          </rPr>
          <t>факт за 2022 год</t>
        </r>
      </text>
    </comment>
    <comment ref="A15" authorId="0" shapeId="0" xr:uid="{00000000-0006-0000-0300-000001000000}">
      <text>
        <r>
          <rPr>
            <sz val="11"/>
            <color rgb="FF000000"/>
            <rFont val="Calibri"/>
            <family val="2"/>
            <charset val="1"/>
          </rPr>
          <t>Кириллов Павел Валерьевич: расчет по формуле разработчиков схемы теплоснабжения.</t>
        </r>
      </text>
    </comment>
  </commentList>
</comments>
</file>

<file path=xl/sharedStrings.xml><?xml version="1.0" encoding="utf-8"?>
<sst xmlns="http://schemas.openxmlformats.org/spreadsheetml/2006/main" count="385" uniqueCount="240">
  <si>
    <t>Актуальные показатели к утверждаемой части Тома 1 (разделы 1-5) Схемы теплоснабжения в административных границах города Иванова на период до 2035 года</t>
  </si>
  <si>
    <t>Данный показатель в существ. положении: стр. 323, глава 1, Том 1, табл. 107, стр. 9, глава 2, табл. 1</t>
  </si>
  <si>
    <t>Том 1, раздел 1, п. 1.2.1., таблица 10, страница 46</t>
  </si>
  <si>
    <t>Таблица 10 – Расчетные тепловые нагрузки на коллекторах теплоисточников, полученные на основании анализа данных приборов учета тепловой энергии, отпущенной в тепловые сети, за базовый период актуализации</t>
  </si>
  <si>
    <t>№ п/п</t>
  </si>
  <si>
    <t>Наименование теплоисточника</t>
  </si>
  <si>
    <t>Расчетные тепловые нагрузки на коллекторах теплоисточников в горячей воде, Гкал/ч</t>
  </si>
  <si>
    <t>Котельная АО «Водоканал»</t>
  </si>
  <si>
    <t>Том 1, раздел 3, п. 3.1., таблица 20, страница 108</t>
  </si>
  <si>
    <t>Таблица 20 - Перспективные балансы производительности ВПУ и подпитки тепловой сети котельных в зоне деятельности ЕТО*</t>
  </si>
  <si>
    <t>Наименование</t>
  </si>
  <si>
    <t>Ед. изм.</t>
  </si>
  <si>
    <t>Производительность ВПУ</t>
  </si>
  <si>
    <t>т/ч</t>
  </si>
  <si>
    <t>-</t>
  </si>
  <si>
    <t>Срок службы</t>
  </si>
  <si>
    <t>лет</t>
  </si>
  <si>
    <t>Количество баков-аккумуляторов</t>
  </si>
  <si>
    <t>ед.</t>
  </si>
  <si>
    <t>Общая емкость баков-аккумуляторов</t>
  </si>
  <si>
    <t>м³</t>
  </si>
  <si>
    <t>Расчетный часовой расход для подпитки системы теплоснабжения</t>
  </si>
  <si>
    <t>Всего подпитка тепловой сети, в том числе</t>
  </si>
  <si>
    <t>нормативные утечки теплоносителя</t>
  </si>
  <si>
    <t>сверхнормативные утечки теплоносителя</t>
  </si>
  <si>
    <t>Отпуск теплоносителя из тепловых сетей на цели ГВС</t>
  </si>
  <si>
    <t>Объем аварийной подпитки (химически не обработанной и не деаэрированной водой)</t>
  </si>
  <si>
    <t>Резерв (+) / дефицит (-) ВПУ</t>
  </si>
  <si>
    <t>Доля резерва</t>
  </si>
  <si>
    <t>%</t>
  </si>
  <si>
    <t>* Дополнительно сведения из перспективных балансов производительности ВПУ и подпитки тепловой сети котельных в зоне деятельности ЕТО необходимо скорректировать в обосновывающих материалах по Главе 6 Схемы теплоснабжения в административных границах города Иваново на период до 2035 года (Глава 6, раздел 4, таблица 2, страница 29)</t>
  </si>
  <si>
    <t>Том 1, раздел 5, п. 5.3.1., таблица 31, страница 146</t>
  </si>
  <si>
    <t>Таблица 31 – Мероприятия на источниках тепловой энергии</t>
  </si>
  <si>
    <t>Наименование РСО</t>
  </si>
  <si>
    <t>Объем инвестиций на реновацию выработавшего ресурс оборудования, тыс. руб. (в ценах 2022 г., без НДС)</t>
  </si>
  <si>
    <t>Итого</t>
  </si>
  <si>
    <t>АО «Водоканал»</t>
  </si>
  <si>
    <t>Актуальные показатели к обосновывающим материалам по Главе 1 Тома 1 (разделы 1-5) Схемы теплоснабжения в административных границах города Иванова на период до 2035 года</t>
  </si>
  <si>
    <t>Глава 1, том 1, раздел 5, п. 5.6., таблица 132, страница 565</t>
  </si>
  <si>
    <t>Таблица 132 – Сравнение величины договорной и расчетной тепловой нагрузки по зоне действия каждого источника тепловой энергии</t>
  </si>
  <si>
    <t>Расчетная нагрузка на коллекторах в горячей воде, Гкал/ч</t>
  </si>
  <si>
    <t>Присоединенная договорная тепловая нагрузка абонентов в горячей воде, Гкал/ч</t>
  </si>
  <si>
    <t>Актуальные показатели к обосновывающим материалам по Главе 1 Тома 2 (разделы 6-12)
Схемы теплоснабжения в административных границах города Иванова на период до 2035 года</t>
  </si>
  <si>
    <t>Глава 1, том 2, раздел 10, п. 10.2., таблица 34, страница 327</t>
  </si>
  <si>
    <t>Таблица 34 – Основные технико-экономические показатели деятельности организаций, в г. Иваново в 2019-2020 гг.</t>
  </si>
  <si>
    <t>№</t>
  </si>
  <si>
    <t>АО "Водоканал"</t>
  </si>
  <si>
    <t>Централизованная система теплоснабжения</t>
  </si>
  <si>
    <t>Период</t>
  </si>
  <si>
    <t>Изменения в 2020 относительно 2019</t>
  </si>
  <si>
    <t xml:space="preserve">абсолютные значения </t>
  </si>
  <si>
    <t>Вид деятельности</t>
  </si>
  <si>
    <t>Производство ТЭ. Некомбинированная выработка</t>
  </si>
  <si>
    <t>1.</t>
  </si>
  <si>
    <t>Выручка от регулируемой деятельности</t>
  </si>
  <si>
    <t>тыс.руб.</t>
  </si>
  <si>
    <t>2.</t>
  </si>
  <si>
    <t xml:space="preserve">Себестоимость производимых товаров (оказываемых услуг) по регулируемому виду деятельности, в т.ч.: </t>
  </si>
  <si>
    <t>2.1.</t>
  </si>
  <si>
    <t>Расходы на покупаемую ТЭ (мощность), ТН</t>
  </si>
  <si>
    <t>2.2.</t>
  </si>
  <si>
    <t>Расходы на топливо</t>
  </si>
  <si>
    <t>2.2.1.</t>
  </si>
  <si>
    <t>газ природный по регулируемой цене</t>
  </si>
  <si>
    <t>2.2.1.1.</t>
  </si>
  <si>
    <t>Объем</t>
  </si>
  <si>
    <t>тыс. м3</t>
  </si>
  <si>
    <t>2.2.1.2.</t>
  </si>
  <si>
    <t>Стоимость за единицу объема</t>
  </si>
  <si>
    <t>2.2.1.3.</t>
  </si>
  <si>
    <t>Стоимость доставки</t>
  </si>
  <si>
    <t>2.2.1.4.</t>
  </si>
  <si>
    <t>Способ приобретения</t>
  </si>
  <si>
    <t>x</t>
  </si>
  <si>
    <t>Прямые договоры без торгов</t>
  </si>
  <si>
    <t>2.2.2.</t>
  </si>
  <si>
    <t>газ природный по нерегулируемой цене</t>
  </si>
  <si>
    <t>2.2.2.1.</t>
  </si>
  <si>
    <t>тонна</t>
  </si>
  <si>
    <t>2.2.2.2.</t>
  </si>
  <si>
    <t>2.2.2.3.</t>
  </si>
  <si>
    <t>2.2.2.4.</t>
  </si>
  <si>
    <t>2.3.</t>
  </si>
  <si>
    <t>Расходы на покупаемую ЭЭ (мощность), используемую в технологическом процессе</t>
  </si>
  <si>
    <t>2.3.1.</t>
  </si>
  <si>
    <t>Средневзвешенная стоимость 1 кВт*ч (с учетом мощности)</t>
  </si>
  <si>
    <t>руб.</t>
  </si>
  <si>
    <t>2.3.2.</t>
  </si>
  <si>
    <t>Объем приобретенной ЭЭ</t>
  </si>
  <si>
    <t>тыс. кВт*ч</t>
  </si>
  <si>
    <t>2.4.</t>
  </si>
  <si>
    <t>Расходы на приобретение холодной воды, используемой в технологическом процессе</t>
  </si>
  <si>
    <t>2.5.</t>
  </si>
  <si>
    <t>Расходы на хим.реагенты, используемые в тех. процессе</t>
  </si>
  <si>
    <t>2.6.</t>
  </si>
  <si>
    <t>Расходы на оплату труда основного производственного персонала</t>
  </si>
  <si>
    <t>2.7.</t>
  </si>
  <si>
    <t>Отчисления на социальные нужды основного производственного персонала</t>
  </si>
  <si>
    <t>2.8.</t>
  </si>
  <si>
    <t>Расходы на оплату труда АУП</t>
  </si>
  <si>
    <t>2.9.</t>
  </si>
  <si>
    <t>Отчисления на социальные нужды АУП</t>
  </si>
  <si>
    <t>2.10.</t>
  </si>
  <si>
    <t>Расходы на амортизацию основных производственных средств</t>
  </si>
  <si>
    <t>2.11.</t>
  </si>
  <si>
    <t>Расходы на аренду имущества, используемого для осуществления регулируемого вида деятельности</t>
  </si>
  <si>
    <t>2.12.</t>
  </si>
  <si>
    <t>Общепроизводственные расходы, в т.ч.:</t>
  </si>
  <si>
    <t>2.12.1.</t>
  </si>
  <si>
    <t xml:space="preserve"> - расходы на текущий ремонт</t>
  </si>
  <si>
    <t>2.12.2.</t>
  </si>
  <si>
    <t xml:space="preserve"> - расходы на капитальный ремонт</t>
  </si>
  <si>
    <t>2.13.</t>
  </si>
  <si>
    <t>Общехозяйственные расходы, в т.ч.:</t>
  </si>
  <si>
    <t>2.13.1.</t>
  </si>
  <si>
    <t>2.13.2.</t>
  </si>
  <si>
    <t>2.14.</t>
  </si>
  <si>
    <t>Расходы на капитальный и текущий ремонт основных производственных средств</t>
  </si>
  <si>
    <t>2.14.1.</t>
  </si>
  <si>
    <t xml:space="preserve">Информация об объемах товаров и услуг, их стоимости и способах приобретения у тех организаций, сумма оплаты услуг которых превышает 20 % суммы расходов по указанной статье </t>
  </si>
  <si>
    <t>отсутствует</t>
  </si>
  <si>
    <t>2.15.</t>
  </si>
  <si>
    <t>Прочие расходы, которые подлежат отнесению на регулируемые виды деятельности</t>
  </si>
  <si>
    <t>3.</t>
  </si>
  <si>
    <t>Валовая прибыль (убытки) от реализации товаров и оказания услуг по регулируемому виду деятельности</t>
  </si>
  <si>
    <t>4.</t>
  </si>
  <si>
    <t>Чистая прибыль, полученная от регулируемого вида деятельности, в т.ч.:</t>
  </si>
  <si>
    <t>4.1.</t>
  </si>
  <si>
    <t>Размер расходования чистой прибыли на финансирование мероприятий, предусмотренных инвестиционной программой регулируемой организации</t>
  </si>
  <si>
    <t>5.</t>
  </si>
  <si>
    <t>Изменение стоимости основных фондов, в т.ч.:</t>
  </si>
  <si>
    <t>5.1.</t>
  </si>
  <si>
    <t xml:space="preserve"> Изменение стоимости основных фондов за счет их ввода в эксплуатацию (вывода из эксплуатации)</t>
  </si>
  <si>
    <t>5.1.1.</t>
  </si>
  <si>
    <t>Изменение стоимости основных фондов за счет их ввода в эксплуатацию</t>
  </si>
  <si>
    <t>5.1.2.</t>
  </si>
  <si>
    <t>Изменение стоимости основных фондов за счет их вывода из эксплуатации</t>
  </si>
  <si>
    <t>5.2.</t>
  </si>
  <si>
    <t xml:space="preserve"> Изменение стоимости основных фондов за счет их переоценки</t>
  </si>
  <si>
    <t>6.</t>
  </si>
  <si>
    <t xml:space="preserve">Годовая бухгалтерская отчетность включая бухгалтерский баланс и приложения к нему </t>
  </si>
  <si>
    <t xml:space="preserve"> https://portal.eias.ru/Portal/DownloadPage.aspx?type=12&amp;guid=4fb17e93-75b5-4eed-9955-9c40db09eac3 </t>
  </si>
  <si>
    <t>https://portal.eias.ru/Portal/DownloadPage.aspx?type=12&amp;guid=a970c51b-d812-4b38-a5ab-11a549a0a66c</t>
  </si>
  <si>
    <t>7.</t>
  </si>
  <si>
    <t>Установленная тепловая мощность объектов основных фондов, используемых для теплоснабжения</t>
  </si>
  <si>
    <t>Гкал/ч</t>
  </si>
  <si>
    <t>8.</t>
  </si>
  <si>
    <t>Тепловая нагрузка по договорам теплоснабжения</t>
  </si>
  <si>
    <t>9.</t>
  </si>
  <si>
    <t>Объем вырабатываемой ТЭ</t>
  </si>
  <si>
    <t>тыс. Гкал</t>
  </si>
  <si>
    <t>9.1.</t>
  </si>
  <si>
    <t>Объем приобретаемой ТЭ</t>
  </si>
  <si>
    <t>10.</t>
  </si>
  <si>
    <t>Объем ТЭ, отпускаемой потребителям</t>
  </si>
  <si>
    <t>10.1.</t>
  </si>
  <si>
    <t xml:space="preserve"> - определенный по приборам учета, в т.ч.:</t>
  </si>
  <si>
    <t>10.1.1.</t>
  </si>
  <si>
    <t xml:space="preserve">   - определенный по приборам учета объем ТЭ, отпускаемой по договорам потребителям, максимальный объем потребления ТЭ объектов которых составляет менее 0,2 Гкал</t>
  </si>
  <si>
    <t>10.1.2.</t>
  </si>
  <si>
    <t xml:space="preserve"> - определенный расчетным путем (по нормативам потребления коммунальных услуг)</t>
  </si>
  <si>
    <t>11.</t>
  </si>
  <si>
    <t xml:space="preserve">Нормативы технологических потерь при передаче ТЭ, ТН </t>
  </si>
  <si>
    <t>Ккал/ч.мес</t>
  </si>
  <si>
    <t>12.</t>
  </si>
  <si>
    <t>Фактический объем потерь при передаче ТЭ</t>
  </si>
  <si>
    <t>12.1.</t>
  </si>
  <si>
    <t>Плановый объем потерь при передаче ТЭ</t>
  </si>
  <si>
    <t>13.</t>
  </si>
  <si>
    <t>Среднесписочная численность основного производственного персонала</t>
  </si>
  <si>
    <t>чел.</t>
  </si>
  <si>
    <t>14.</t>
  </si>
  <si>
    <t>Среднесписочная численность АУП</t>
  </si>
  <si>
    <t>15.</t>
  </si>
  <si>
    <t>Норматив УРУТ при производстве ТЭ источниками ТЭ,</t>
  </si>
  <si>
    <t>кг у.т./Гкал</t>
  </si>
  <si>
    <t>16.</t>
  </si>
  <si>
    <t>Плановый УРУТ при производстве ТЭ источниками ТЭ с распределением по источникам ТЭ</t>
  </si>
  <si>
    <t>17.</t>
  </si>
  <si>
    <t>Фактический УРУТ при производстве ТЭ источниками ТЭ с распределением по источникам ТЭ</t>
  </si>
  <si>
    <t>18.</t>
  </si>
  <si>
    <t>Удельный расход ЭЭ на производство (передачу) ТЭ, на единицу ТЭ, отпускаемой потребителям</t>
  </si>
  <si>
    <t>тыс. кВт*ч/Гкал</t>
  </si>
  <si>
    <t>19.</t>
  </si>
  <si>
    <t>Удельный расход холодной воды на производство (передачу) ТЭ, на единицу ТЭ, отпускаемой потребителям</t>
  </si>
  <si>
    <t>куб. м/Гкал</t>
  </si>
  <si>
    <t>20.</t>
  </si>
  <si>
    <t>Информация о показателях технико-экономического состояния систем теплоснабжения (за исключением теплопотребляющих установок потребителей ТЭ, ТН, а также источников ТЭ, функционирующих в режиме комбинированной выработки ЭЭ и ТЭ)</t>
  </si>
  <si>
    <t>Глава 1, том 2, раздел 10, п. 10.2., таблица 46, страница 371</t>
  </si>
  <si>
    <t>Таблица 46 – Таблица П19.1. Технико-экономические показатели источников тепловой энергии АО «Водоканал» в зоне деятельности единой теплоснабжающей организации филиал «Владимирский» ПАО «Т Плюс» за 2020-2021 годы (с НДС)</t>
  </si>
  <si>
    <t>Наименование показателя</t>
  </si>
  <si>
    <t>Един. изм.</t>
  </si>
  <si>
    <t>2020 (факт)</t>
  </si>
  <si>
    <t>2021 (факт)</t>
  </si>
  <si>
    <t>Отпуск тепловой энергии, поставляемой с коллекторов источника тепловой энергии, всего, в том числе:</t>
  </si>
  <si>
    <t>С коллекторов источника непосредственно потребителям</t>
  </si>
  <si>
    <t>в паре</t>
  </si>
  <si>
    <t>в горячей воде</t>
  </si>
  <si>
    <t>С коллекторов источника в тепловые сети</t>
  </si>
  <si>
    <t>Операционные (подконтрольные) расходы</t>
  </si>
  <si>
    <t>тыс. руб.</t>
  </si>
  <si>
    <t>3 983</t>
  </si>
  <si>
    <t>Неподконтрольные расходы</t>
  </si>
  <si>
    <t>2 426</t>
  </si>
  <si>
    <t>Расходы на приобретение (производство) энергетических ресурсов, холодной воды и теплоносителя</t>
  </si>
  <si>
    <t>3 090</t>
  </si>
  <si>
    <t>Прибыль</t>
  </si>
  <si>
    <t>ИТОГО необходимая валовая выручка</t>
  </si>
  <si>
    <t>9 827</t>
  </si>
  <si>
    <t>Глава 1, том 2, раздел 11, п. 11.3., таблица 76, страница 572</t>
  </si>
  <si>
    <t>Таблица 76 – Структура тарифов в сфере теплоснабжения в г. Иваново на 2023 г.</t>
  </si>
  <si>
    <t>АО «Водоканал»*</t>
  </si>
  <si>
    <t>Отпуск ТЭ с коллекторов</t>
  </si>
  <si>
    <t>кот. СОНВС г. Иваново</t>
  </si>
  <si>
    <t>*Департаментом энергетики и тарифов Ивановской области на 2023 год тариф на тепловую энергию для АО "Водоканал" по котельной СОНВС не утверждался в связи с переходом г.о. Иваново в ценовую зону теплоснабжения  на основании распоряжения Правительства РФ №3127-р от 02.11.2021 г. и прекращением действия тарифов на тепловую энергию в зоне деятельности ЕТО-1 с 1 июня 2022 года.</t>
  </si>
  <si>
    <t>Актуальные показатели к обосновывающим материалам по Главе 13 Схемы теплоснабжения в административных границах города Иванова на период до 2035 года</t>
  </si>
  <si>
    <t>Глава 13, раздел 5, таблица 3, страница 26</t>
  </si>
  <si>
    <t>Таблица 3 – Таблица П48.3. Индикаторы, характеризующие динамику функционирования источников тепловой энергии в системе теплоснабжения</t>
  </si>
  <si>
    <t>Обозначение показателя</t>
  </si>
  <si>
    <t>Единицы измерения</t>
  </si>
  <si>
    <t>Установленная тепловая мощность котельной</t>
  </si>
  <si>
    <r>
      <rPr>
        <sz val="12"/>
        <color rgb="FF000000"/>
        <rFont val="Times New Roman"/>
        <family val="1"/>
        <charset val="204"/>
      </rPr>
      <t>Q</t>
    </r>
    <r>
      <rPr>
        <vertAlign val="subscript"/>
        <sz val="12"/>
        <color rgb="FF000000"/>
        <rFont val="Times New Roman"/>
        <family val="1"/>
        <charset val="204"/>
      </rPr>
      <t>i,j</t>
    </r>
    <r>
      <rPr>
        <vertAlign val="superscript"/>
        <sz val="12"/>
        <color rgb="FF000000"/>
        <rFont val="Times New Roman"/>
        <family val="1"/>
        <charset val="204"/>
      </rPr>
      <t>кот</t>
    </r>
  </si>
  <si>
    <t>Присоединенная тепловая нагрузка на коллекторах</t>
  </si>
  <si>
    <r>
      <rPr>
        <sz val="12"/>
        <color rgb="FF000000"/>
        <rFont val="Times New Roman"/>
        <family val="1"/>
        <charset val="204"/>
      </rPr>
      <t>Q</t>
    </r>
    <r>
      <rPr>
        <vertAlign val="subscript"/>
        <sz val="12"/>
        <color rgb="FF000000"/>
        <rFont val="Times New Roman"/>
        <family val="1"/>
        <charset val="204"/>
      </rPr>
      <t>i,j</t>
    </r>
    <r>
      <rPr>
        <vertAlign val="superscript"/>
        <sz val="12"/>
        <color rgb="FF000000"/>
        <rFont val="Times New Roman"/>
        <family val="1"/>
        <charset val="204"/>
      </rPr>
      <t>р.кот</t>
    </r>
  </si>
  <si>
    <t>Доля резерва тепловой мощности котельной</t>
  </si>
  <si>
    <r>
      <rPr>
        <sz val="12"/>
        <color rgb="FF000000"/>
        <rFont val="Times New Roman"/>
        <family val="1"/>
        <charset val="204"/>
      </rPr>
      <t>R</t>
    </r>
    <r>
      <rPr>
        <vertAlign val="subscript"/>
        <sz val="12"/>
        <color rgb="FF000000"/>
        <rFont val="Times New Roman"/>
        <family val="1"/>
        <charset val="204"/>
      </rPr>
      <t>i,j</t>
    </r>
  </si>
  <si>
    <t>Отпуск тепловой энергии с коллекторов</t>
  </si>
  <si>
    <r>
      <rPr>
        <sz val="12"/>
        <color rgb="FF000000"/>
        <rFont val="Times New Roman"/>
        <family val="1"/>
        <charset val="204"/>
      </rPr>
      <t>Q</t>
    </r>
    <r>
      <rPr>
        <vertAlign val="subscript"/>
        <sz val="12"/>
        <color rgb="FF000000"/>
        <rFont val="Times New Roman"/>
        <family val="1"/>
        <charset val="204"/>
      </rPr>
      <t>i,j</t>
    </r>
    <r>
      <rPr>
        <vertAlign val="superscript"/>
        <sz val="12"/>
        <color rgb="FF000000"/>
        <rFont val="Times New Roman"/>
        <family val="1"/>
        <charset val="204"/>
      </rPr>
      <t>год.кот</t>
    </r>
  </si>
  <si>
    <t>Удельный расход условного топлива на тепловую энергию, отпущенную с коллекторов котельной</t>
  </si>
  <si>
    <r>
      <rPr>
        <sz val="12"/>
        <color rgb="FF000000"/>
        <rFont val="Times New Roman"/>
        <family val="1"/>
        <charset val="204"/>
      </rPr>
      <t>b</t>
    </r>
    <r>
      <rPr>
        <vertAlign val="subscript"/>
        <sz val="12"/>
        <color rgb="FF000000"/>
        <rFont val="Times New Roman"/>
        <family val="1"/>
        <charset val="204"/>
      </rPr>
      <t>i,j</t>
    </r>
    <r>
      <rPr>
        <vertAlign val="superscript"/>
        <sz val="12"/>
        <color rgb="FF000000"/>
        <rFont val="Times New Roman"/>
        <family val="1"/>
        <charset val="204"/>
      </rPr>
      <t>кот</t>
    </r>
  </si>
  <si>
    <t>кг/Гкал</t>
  </si>
  <si>
    <t>Коэффициент использования установленной мощности</t>
  </si>
  <si>
    <t>КИУМ</t>
  </si>
  <si>
    <t>Число часов использования установленной тепловой мощности</t>
  </si>
  <si>
    <t>ЧЧИТМ</t>
  </si>
  <si>
    <t>час/год</t>
  </si>
  <si>
    <t>Приложение № 1 к письму АО "Водоканал" №4761 от  "10" августа 2023 года</t>
  </si>
  <si>
    <t>Приложение № 2 к письму АО "Водоканал" №4761  от  "10" августа 2023 года</t>
  </si>
  <si>
    <t>Приложение № 3 к письму АО "Водоканал" №4761 от  "10" августа 2023 года</t>
  </si>
  <si>
    <t>Приложение № 4 к письму АО "Водоканал" №4761 от  "10" августа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</si>
</sst>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00"/>
    <numFmt numFmtId="165" formatCode="0.0%"/>
    <numFmt numFmtId="166" formatCode="0.0"/>
    <numFmt numFmtId="167" formatCode="0.000"/>
    <numFmt numFmtId="168" formatCode="_-* #,##0.00_-;\-* #,##0.00_-;_-* \-??_-;_-@_-"/>
    <numFmt numFmtId="169" formatCode="_-* #,##0_-;\-* #,##0_-;_-* \-??_-;_-@_-"/>
  </numFmts>
  <fonts count="16" x14ac:knownFonts="1">
    <font>
      <sz val="11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FFFF"/>
      <name val="Calibri"/>
      <family val="2"/>
      <charset val="1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rgb="FF000000"/>
      <name val="Times New Roman"/>
      <family val="1"/>
      <charset val="1"/>
    </font>
    <font>
      <b/>
      <sz val="12"/>
      <name val="Times New Roman"/>
      <family val="1"/>
      <charset val="204"/>
    </font>
    <font>
      <sz val="12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9"/>
      <color rgb="FF000000"/>
      <name val="Tahoma"/>
      <family val="2"/>
      <charset val="204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E7"/>
        <bgColor rgb="FFFFFFFF"/>
      </patternFill>
    </fill>
    <fill>
      <patternFill patternType="solid">
        <fgColor rgb="FFFFFFFF"/>
        <bgColor rgb="FFFFFFE7"/>
      </patternFill>
    </fill>
    <fill>
      <patternFill patternType="solid">
        <fgColor rgb="FFDDDDDD"/>
        <bgColor rgb="FFFFF5D5"/>
      </patternFill>
    </fill>
    <fill>
      <patternFill patternType="solid">
        <fgColor rgb="FFFFF5D5"/>
        <bgColor rgb="FFFFFFE7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168" fontId="15" fillId="0" borderId="0" applyBorder="0" applyProtection="0"/>
  </cellStyleXfs>
  <cellXfs count="81">
    <xf numFmtId="0" fontId="0" fillId="0" borderId="0" xfId="0"/>
    <xf numFmtId="0" fontId="2" fillId="0" borderId="3" xfId="0" applyFont="1" applyBorder="1" applyAlignment="1">
      <alignment horizontal="left" vertical="center" wrapText="1"/>
    </xf>
    <xf numFmtId="0" fontId="4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2" borderId="0" xfId="0" applyFont="1" applyFill="1" applyAlignment="1">
      <alignment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0" fontId="1" fillId="0" borderId="4" xfId="0" applyNumberFormat="1" applyFont="1" applyBorder="1" applyAlignment="1">
      <alignment horizontal="center" vertical="center" wrapText="1"/>
    </xf>
    <xf numFmtId="10" fontId="6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6" fillId="0" borderId="4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0" fontId="1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0" fillId="0" borderId="6" xfId="0" applyBorder="1"/>
    <xf numFmtId="0" fontId="2" fillId="3" borderId="0" xfId="0" applyFont="1" applyFill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 wrapText="1"/>
    </xf>
    <xf numFmtId="167" fontId="1" fillId="0" borderId="4" xfId="0" applyNumberFormat="1" applyFont="1" applyBorder="1" applyAlignment="1">
      <alignment horizontal="right" vertical="center" wrapText="1"/>
    </xf>
    <xf numFmtId="169" fontId="1" fillId="0" borderId="4" xfId="1" applyNumberFormat="1" applyFont="1" applyBorder="1" applyAlignment="1" applyProtection="1">
      <alignment horizontal="right" vertical="center" wrapText="1"/>
    </xf>
    <xf numFmtId="1" fontId="1" fillId="0" borderId="4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7" fontId="6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5" borderId="0" xfId="0" applyFont="1" applyFill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5D5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E7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A933"/>
    <pageSetUpPr fitToPage="1"/>
  </sheetPr>
  <dimension ref="A1:AN35"/>
  <sheetViews>
    <sheetView tabSelected="1" zoomScaleNormal="100" workbookViewId="0">
      <selection sqref="A1:U1"/>
    </sheetView>
  </sheetViews>
  <sheetFormatPr defaultColWidth="8.7109375" defaultRowHeight="15" outlineLevelCol="1" x14ac:dyDescent="0.25"/>
  <cols>
    <col min="1" max="1" width="30.140625" customWidth="1"/>
    <col min="2" max="2" width="13.7109375" customWidth="1"/>
    <col min="3" max="3" width="13.85546875" customWidth="1"/>
    <col min="6" max="6" width="10.140625" customWidth="1"/>
    <col min="7" max="7" width="8.85546875" customWidth="1"/>
    <col min="8" max="9" width="10" customWidth="1"/>
    <col min="10" max="10" width="10.85546875" customWidth="1"/>
    <col min="11" max="12" width="10.7109375" customWidth="1"/>
    <col min="13" max="13" width="10.140625" customWidth="1"/>
    <col min="14" max="14" width="10.7109375" customWidth="1"/>
    <col min="15" max="15" width="10.85546875" customWidth="1"/>
    <col min="16" max="16" width="11.28515625" customWidth="1"/>
    <col min="17" max="17" width="10.7109375" customWidth="1"/>
    <col min="18" max="19" width="10.5703125" customWidth="1"/>
    <col min="20" max="21" width="10" customWidth="1"/>
    <col min="22" max="39" width="8.7109375" hidden="1" outlineLevel="1"/>
    <col min="40" max="40" width="8.7109375" collapsed="1"/>
  </cols>
  <sheetData>
    <row r="1" spans="1:25" ht="15.75" x14ac:dyDescent="0.25">
      <c r="A1" s="14" t="s">
        <v>236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5" x14ac:dyDescent="0.25">
      <c r="A2" s="16"/>
      <c r="B2" s="16"/>
      <c r="C2" s="16"/>
    </row>
    <row r="3" spans="1:25" ht="41.25" customHeight="1" x14ac:dyDescent="0.25">
      <c r="A3" s="13" t="s">
        <v>0</v>
      </c>
      <c r="B3" s="13"/>
      <c r="C3" s="13"/>
      <c r="D3" s="13"/>
      <c r="E3" s="13"/>
      <c r="F3" s="13"/>
      <c r="G3" s="13"/>
      <c r="Y3" s="18" t="s">
        <v>1</v>
      </c>
    </row>
    <row r="4" spans="1:25" ht="16.5" customHeight="1" x14ac:dyDescent="0.25">
      <c r="A4" s="19"/>
      <c r="B4" s="19"/>
      <c r="C4" s="19"/>
    </row>
    <row r="5" spans="1:25" x14ac:dyDescent="0.25">
      <c r="A5" s="12" t="s">
        <v>2</v>
      </c>
      <c r="B5" s="12"/>
      <c r="C5" s="12"/>
      <c r="D5" s="12"/>
      <c r="E5" s="12"/>
      <c r="F5" s="12"/>
      <c r="G5" s="12"/>
    </row>
    <row r="6" spans="1:25" ht="55.5" customHeight="1" x14ac:dyDescent="0.25">
      <c r="A6" s="13" t="s">
        <v>3</v>
      </c>
      <c r="B6" s="13"/>
      <c r="C6" s="13"/>
      <c r="D6" s="13"/>
      <c r="E6" s="13"/>
      <c r="F6" s="13"/>
      <c r="G6" s="13"/>
    </row>
    <row r="7" spans="1:25" ht="15" customHeight="1" x14ac:dyDescent="0.25">
      <c r="A7" s="11" t="s">
        <v>4</v>
      </c>
      <c r="B7" s="11" t="s">
        <v>5</v>
      </c>
      <c r="C7" s="11"/>
      <c r="D7" s="10" t="s">
        <v>6</v>
      </c>
      <c r="E7" s="10"/>
      <c r="F7" s="10"/>
      <c r="G7" s="10"/>
    </row>
    <row r="8" spans="1:25" ht="33.75" customHeight="1" x14ac:dyDescent="0.25">
      <c r="A8" s="11"/>
      <c r="B8" s="11"/>
      <c r="C8" s="11"/>
      <c r="D8" s="10"/>
      <c r="E8" s="10"/>
      <c r="F8" s="10"/>
      <c r="G8" s="10"/>
    </row>
    <row r="9" spans="1:25" ht="32.25" customHeight="1" x14ac:dyDescent="0.25">
      <c r="A9" s="21">
        <v>41</v>
      </c>
      <c r="B9" s="9" t="s">
        <v>7</v>
      </c>
      <c r="C9" s="9"/>
      <c r="D9" s="8">
        <f>1.1134</f>
        <v>1.1133999999999999</v>
      </c>
      <c r="E9" s="8"/>
      <c r="F9" s="8"/>
      <c r="G9" s="8"/>
    </row>
    <row r="11" spans="1:25" x14ac:dyDescent="0.25">
      <c r="A11" s="12" t="s">
        <v>8</v>
      </c>
      <c r="B11" s="12"/>
      <c r="C11" s="12"/>
      <c r="D11" s="12"/>
      <c r="E11" s="12"/>
      <c r="F11" s="12"/>
      <c r="G11" s="12"/>
    </row>
    <row r="12" spans="1:25" ht="15.75" x14ac:dyDescent="0.25">
      <c r="A12" s="7" t="s">
        <v>9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5" ht="15" customHeight="1" x14ac:dyDescent="0.25">
      <c r="A13" s="6" t="s">
        <v>7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5" ht="15.75" x14ac:dyDescent="0.25">
      <c r="A14" s="23" t="s">
        <v>10</v>
      </c>
      <c r="B14" s="24" t="s">
        <v>11</v>
      </c>
      <c r="C14" s="24">
        <v>2017</v>
      </c>
      <c r="D14" s="24">
        <v>2018</v>
      </c>
      <c r="E14" s="24">
        <v>2019</v>
      </c>
      <c r="F14" s="24">
        <v>2020</v>
      </c>
      <c r="G14" s="24">
        <v>2021</v>
      </c>
      <c r="H14" s="24">
        <v>2022</v>
      </c>
      <c r="I14" s="24">
        <v>2023</v>
      </c>
      <c r="J14" s="24">
        <v>2024</v>
      </c>
      <c r="K14" s="24">
        <v>2025</v>
      </c>
      <c r="L14" s="24">
        <v>2026</v>
      </c>
      <c r="M14" s="24">
        <v>2027</v>
      </c>
      <c r="N14" s="24">
        <v>2028</v>
      </c>
      <c r="O14" s="24">
        <v>2029</v>
      </c>
      <c r="P14" s="24">
        <v>2030</v>
      </c>
      <c r="Q14" s="24">
        <v>2031</v>
      </c>
      <c r="R14" s="24">
        <v>2032</v>
      </c>
      <c r="S14" s="24">
        <v>2033</v>
      </c>
      <c r="T14" s="24">
        <v>2034</v>
      </c>
      <c r="U14" s="24">
        <v>2035</v>
      </c>
    </row>
    <row r="15" spans="1:25" ht="15.75" x14ac:dyDescent="0.25">
      <c r="A15" s="23" t="s">
        <v>12</v>
      </c>
      <c r="B15" s="24" t="s">
        <v>13</v>
      </c>
      <c r="C15" s="24" t="s">
        <v>14</v>
      </c>
      <c r="D15" s="24">
        <v>0.8</v>
      </c>
      <c r="E15" s="24">
        <v>0.8</v>
      </c>
      <c r="F15" s="24">
        <v>0.8</v>
      </c>
      <c r="G15" s="24">
        <v>0.8</v>
      </c>
      <c r="H15" s="25">
        <v>0.8</v>
      </c>
      <c r="I15" s="25">
        <v>0.8</v>
      </c>
      <c r="J15" s="25">
        <v>0.8</v>
      </c>
      <c r="K15" s="25">
        <v>0.8</v>
      </c>
      <c r="L15" s="25">
        <v>0.8</v>
      </c>
      <c r="M15" s="25">
        <v>0.8</v>
      </c>
      <c r="N15" s="25">
        <v>0.8</v>
      </c>
      <c r="O15" s="25">
        <v>0.8</v>
      </c>
      <c r="P15" s="25">
        <v>0.8</v>
      </c>
      <c r="Q15" s="25">
        <v>0.8</v>
      </c>
      <c r="R15" s="25">
        <v>0.8</v>
      </c>
      <c r="S15" s="25">
        <v>0.8</v>
      </c>
      <c r="T15" s="25">
        <v>0.8</v>
      </c>
      <c r="U15" s="25">
        <v>0.8</v>
      </c>
    </row>
    <row r="16" spans="1:25" ht="15.75" x14ac:dyDescent="0.25">
      <c r="A16" s="23" t="s">
        <v>15</v>
      </c>
      <c r="B16" s="24" t="s">
        <v>16</v>
      </c>
      <c r="C16" s="24" t="s">
        <v>14</v>
      </c>
      <c r="D16" s="24">
        <v>0</v>
      </c>
      <c r="E16" s="24">
        <v>1</v>
      </c>
      <c r="F16" s="24">
        <v>2</v>
      </c>
      <c r="G16" s="24">
        <v>3</v>
      </c>
      <c r="H16" s="25">
        <v>4</v>
      </c>
      <c r="I16" s="25">
        <v>5</v>
      </c>
      <c r="J16" s="25">
        <v>6</v>
      </c>
      <c r="K16" s="25">
        <v>7</v>
      </c>
      <c r="L16" s="25">
        <v>8</v>
      </c>
      <c r="M16" s="25">
        <v>9</v>
      </c>
      <c r="N16" s="25">
        <v>10</v>
      </c>
      <c r="O16" s="25">
        <v>11</v>
      </c>
      <c r="P16" s="25">
        <v>12</v>
      </c>
      <c r="Q16" s="25">
        <v>13</v>
      </c>
      <c r="R16" s="25">
        <v>14</v>
      </c>
      <c r="S16" s="25">
        <v>15</v>
      </c>
      <c r="T16" s="25">
        <v>16</v>
      </c>
      <c r="U16" s="25">
        <v>17</v>
      </c>
    </row>
    <row r="17" spans="1:21" ht="31.5" x14ac:dyDescent="0.25">
      <c r="A17" s="23" t="s">
        <v>17</v>
      </c>
      <c r="B17" s="24" t="s">
        <v>18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</row>
    <row r="18" spans="1:21" ht="31.5" x14ac:dyDescent="0.25">
      <c r="A18" s="23" t="s">
        <v>19</v>
      </c>
      <c r="B18" s="24" t="s">
        <v>20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  <c r="T18" s="25">
        <v>0</v>
      </c>
      <c r="U18" s="25">
        <v>0</v>
      </c>
    </row>
    <row r="19" spans="1:21" ht="47.25" x14ac:dyDescent="0.25">
      <c r="A19" s="23" t="s">
        <v>21</v>
      </c>
      <c r="B19" s="24" t="s">
        <v>13</v>
      </c>
      <c r="C19" s="24">
        <v>0</v>
      </c>
      <c r="D19" s="24">
        <v>0</v>
      </c>
      <c r="E19" s="24">
        <v>0</v>
      </c>
      <c r="F19" s="24">
        <v>0</v>
      </c>
      <c r="G19" s="24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0</v>
      </c>
      <c r="T19" s="25">
        <v>0</v>
      </c>
      <c r="U19" s="25">
        <v>0</v>
      </c>
    </row>
    <row r="20" spans="1:21" ht="31.5" x14ac:dyDescent="0.25">
      <c r="A20" s="23" t="s">
        <v>22</v>
      </c>
      <c r="B20" s="24" t="s">
        <v>13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</row>
    <row r="21" spans="1:21" ht="31.5" x14ac:dyDescent="0.25">
      <c r="A21" s="23" t="s">
        <v>23</v>
      </c>
      <c r="B21" s="24" t="s">
        <v>13</v>
      </c>
      <c r="C21" s="24"/>
      <c r="D21" s="24">
        <v>0</v>
      </c>
      <c r="E21" s="24">
        <v>0</v>
      </c>
      <c r="F21" s="24">
        <v>0</v>
      </c>
      <c r="G21" s="24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</row>
    <row r="22" spans="1:21" ht="31.5" x14ac:dyDescent="0.25">
      <c r="A22" s="23" t="s">
        <v>24</v>
      </c>
      <c r="B22" s="24" t="s">
        <v>13</v>
      </c>
      <c r="C22" s="24"/>
      <c r="D22" s="24">
        <v>0</v>
      </c>
      <c r="E22" s="24">
        <v>0</v>
      </c>
      <c r="F22" s="24">
        <v>0</v>
      </c>
      <c r="G22" s="24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</row>
    <row r="23" spans="1:21" ht="31.5" x14ac:dyDescent="0.25">
      <c r="A23" s="23" t="s">
        <v>25</v>
      </c>
      <c r="B23" s="24" t="s">
        <v>13</v>
      </c>
      <c r="C23" s="24">
        <v>0</v>
      </c>
      <c r="D23" s="24">
        <v>0</v>
      </c>
      <c r="E23" s="24">
        <v>0</v>
      </c>
      <c r="F23" s="24">
        <v>0</v>
      </c>
      <c r="G23" s="24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</row>
    <row r="24" spans="1:21" ht="47.25" x14ac:dyDescent="0.25">
      <c r="A24" s="23" t="s">
        <v>26</v>
      </c>
      <c r="B24" s="24" t="s">
        <v>13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</row>
    <row r="25" spans="1:21" ht="15.75" x14ac:dyDescent="0.25">
      <c r="A25" s="23" t="s">
        <v>27</v>
      </c>
      <c r="B25" s="24" t="s">
        <v>13</v>
      </c>
      <c r="C25" s="24" t="s">
        <v>14</v>
      </c>
      <c r="D25" s="24">
        <v>0.8</v>
      </c>
      <c r="E25" s="24">
        <v>0.8</v>
      </c>
      <c r="F25" s="24">
        <v>0.8</v>
      </c>
      <c r="G25" s="24">
        <v>0.8</v>
      </c>
      <c r="H25" s="25">
        <v>0.8</v>
      </c>
      <c r="I25" s="25">
        <v>0.8</v>
      </c>
      <c r="J25" s="25">
        <v>0.8</v>
      </c>
      <c r="K25" s="25">
        <v>0.8</v>
      </c>
      <c r="L25" s="25">
        <v>0.8</v>
      </c>
      <c r="M25" s="25">
        <v>0.8</v>
      </c>
      <c r="N25" s="25">
        <v>0.8</v>
      </c>
      <c r="O25" s="25">
        <v>0.8</v>
      </c>
      <c r="P25" s="25">
        <v>0.8</v>
      </c>
      <c r="Q25" s="25">
        <v>0.8</v>
      </c>
      <c r="R25" s="25">
        <v>0.8</v>
      </c>
      <c r="S25" s="25">
        <v>0.8</v>
      </c>
      <c r="T25" s="25">
        <v>0.8</v>
      </c>
      <c r="U25" s="25">
        <v>0.8</v>
      </c>
    </row>
    <row r="26" spans="1:21" ht="15.75" x14ac:dyDescent="0.25">
      <c r="A26" s="23" t="s">
        <v>28</v>
      </c>
      <c r="B26" s="24" t="s">
        <v>29</v>
      </c>
      <c r="C26" s="24" t="s">
        <v>14</v>
      </c>
      <c r="D26" s="26">
        <v>0.998</v>
      </c>
      <c r="E26" s="26">
        <v>0.998</v>
      </c>
      <c r="F26" s="26">
        <v>0.998</v>
      </c>
      <c r="G26" s="26">
        <v>1</v>
      </c>
      <c r="H26" s="27">
        <v>1</v>
      </c>
      <c r="I26" s="27">
        <v>1</v>
      </c>
      <c r="J26" s="27">
        <v>1</v>
      </c>
      <c r="K26" s="27">
        <v>1</v>
      </c>
      <c r="L26" s="27">
        <v>1</v>
      </c>
      <c r="M26" s="27">
        <v>1</v>
      </c>
      <c r="N26" s="27">
        <v>1</v>
      </c>
      <c r="O26" s="27">
        <v>1</v>
      </c>
      <c r="P26" s="27">
        <v>1</v>
      </c>
      <c r="Q26" s="27">
        <v>1</v>
      </c>
      <c r="R26" s="27">
        <v>1</v>
      </c>
      <c r="S26" s="27">
        <v>1</v>
      </c>
      <c r="T26" s="27">
        <v>1</v>
      </c>
      <c r="U26" s="27">
        <v>1</v>
      </c>
    </row>
    <row r="27" spans="1:21" ht="32.85" customHeight="1" x14ac:dyDescent="0.25">
      <c r="A27" s="5" t="s">
        <v>30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</row>
    <row r="29" spans="1:21" x14ac:dyDescent="0.25">
      <c r="A29" s="12" t="s">
        <v>31</v>
      </c>
      <c r="B29" s="12"/>
      <c r="C29" s="12"/>
      <c r="D29" s="12"/>
      <c r="E29" s="12"/>
      <c r="F29" s="12"/>
      <c r="G29" s="12"/>
      <c r="H29" s="4"/>
      <c r="I29" s="4"/>
      <c r="J29" s="4"/>
      <c r="K29" s="4"/>
      <c r="L29" s="4"/>
      <c r="M29" s="4"/>
      <c r="N29" s="4"/>
      <c r="O29" s="4"/>
      <c r="P29" s="4"/>
    </row>
    <row r="30" spans="1:21" ht="15.75" x14ac:dyDescent="0.25">
      <c r="A30" s="7" t="s">
        <v>32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21" ht="15" customHeight="1" x14ac:dyDescent="0.25">
      <c r="A31" s="10" t="s">
        <v>33</v>
      </c>
      <c r="B31" s="3" t="s">
        <v>34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1:21" ht="15.75" x14ac:dyDescent="0.25">
      <c r="A32" s="10"/>
      <c r="B32" s="29">
        <v>2022</v>
      </c>
      <c r="C32" s="29">
        <v>2023</v>
      </c>
      <c r="D32" s="29">
        <v>2024</v>
      </c>
      <c r="E32" s="29">
        <v>2025</v>
      </c>
      <c r="F32" s="29">
        <v>2026</v>
      </c>
      <c r="G32" s="29">
        <v>2027</v>
      </c>
      <c r="H32" s="29">
        <v>2028</v>
      </c>
      <c r="I32" s="29">
        <v>2029</v>
      </c>
      <c r="J32" s="29">
        <v>2030</v>
      </c>
      <c r="K32" s="29">
        <v>2031</v>
      </c>
      <c r="L32" s="29">
        <v>2032</v>
      </c>
      <c r="M32" s="29">
        <v>2033</v>
      </c>
      <c r="N32" s="29">
        <v>2034</v>
      </c>
      <c r="O32" s="29">
        <v>2035</v>
      </c>
      <c r="P32" s="30" t="s">
        <v>35</v>
      </c>
    </row>
    <row r="33" spans="1:16" ht="15.75" x14ac:dyDescent="0.25">
      <c r="A33" s="31" t="s">
        <v>36</v>
      </c>
      <c r="B33" s="32">
        <f>171.67797+204.41881</f>
        <v>376.09677999999997</v>
      </c>
      <c r="C33" s="32">
        <f>B33</f>
        <v>376.09677999999997</v>
      </c>
      <c r="D33" s="32">
        <f>C33</f>
        <v>376.09677999999997</v>
      </c>
      <c r="E33" s="32">
        <f>D33</f>
        <v>376.09677999999997</v>
      </c>
      <c r="F33" s="32">
        <v>3200</v>
      </c>
      <c r="G33" s="32">
        <f>E33</f>
        <v>376.09677999999997</v>
      </c>
      <c r="H33" s="32">
        <f>G33</f>
        <v>376.09677999999997</v>
      </c>
      <c r="I33" s="32">
        <f>G33</f>
        <v>376.09677999999997</v>
      </c>
      <c r="J33" s="32">
        <f>I33</f>
        <v>376.09677999999997</v>
      </c>
      <c r="K33" s="32">
        <v>11000</v>
      </c>
      <c r="L33" s="32">
        <f>J33</f>
        <v>376.09677999999997</v>
      </c>
      <c r="M33" s="32">
        <f>L33</f>
        <v>376.09677999999997</v>
      </c>
      <c r="N33" s="32">
        <f>L33</f>
        <v>376.09677999999997</v>
      </c>
      <c r="O33" s="32">
        <v>3200</v>
      </c>
      <c r="P33" s="33">
        <f>SUM(B33:O33)</f>
        <v>21537.064579999998</v>
      </c>
    </row>
    <row r="34" spans="1:16" ht="15.75" customHeight="1" x14ac:dyDescent="0.25"/>
    <row r="35" spans="1:16" ht="15.75" customHeight="1" x14ac:dyDescent="0.25"/>
  </sheetData>
  <mergeCells count="19">
    <mergeCell ref="A31:A32"/>
    <mergeCell ref="B31:P31"/>
    <mergeCell ref="A27:U27"/>
    <mergeCell ref="A29:G29"/>
    <mergeCell ref="H29:N29"/>
    <mergeCell ref="O29:P29"/>
    <mergeCell ref="A30:P30"/>
    <mergeCell ref="B9:C9"/>
    <mergeCell ref="D9:G9"/>
    <mergeCell ref="A11:G11"/>
    <mergeCell ref="A12:U12"/>
    <mergeCell ref="A13:U13"/>
    <mergeCell ref="A1:U1"/>
    <mergeCell ref="A3:G3"/>
    <mergeCell ref="A5:G5"/>
    <mergeCell ref="A6:G6"/>
    <mergeCell ref="A7:A8"/>
    <mergeCell ref="B7:C8"/>
    <mergeCell ref="D7:G8"/>
  </mergeCells>
  <pageMargins left="0.7" right="0.7" top="0.75" bottom="0.75" header="0.511811023622047" footer="0.511811023622047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A933"/>
  </sheetPr>
  <dimension ref="A1:X11"/>
  <sheetViews>
    <sheetView zoomScaleNormal="100" workbookViewId="0">
      <selection activeCell="AC13" sqref="AC13"/>
    </sheetView>
  </sheetViews>
  <sheetFormatPr defaultColWidth="8.7109375" defaultRowHeight="15" outlineLevelCol="1" x14ac:dyDescent="0.25"/>
  <cols>
    <col min="4" max="4" width="11.28515625" customWidth="1"/>
    <col min="5" max="5" width="17.28515625" customWidth="1"/>
    <col min="6" max="6" width="13.140625" customWidth="1"/>
    <col min="7" max="7" width="16.5703125" customWidth="1"/>
    <col min="8" max="8" width="18.85546875" hidden="1" customWidth="1" outlineLevel="1"/>
    <col min="9" max="9" width="15.140625" hidden="1" customWidth="1" outlineLevel="1"/>
    <col min="10" max="10" width="13.7109375" hidden="1" customWidth="1" outlineLevel="1"/>
    <col min="11" max="22" width="8.7109375" hidden="1" outlineLevel="1"/>
    <col min="23" max="23" width="8.7109375" collapsed="1"/>
  </cols>
  <sheetData>
    <row r="1" spans="1:24" ht="15.75" x14ac:dyDescent="0.25">
      <c r="A1" s="14" t="s">
        <v>237</v>
      </c>
      <c r="B1" s="14"/>
      <c r="C1" s="14"/>
      <c r="D1" s="14"/>
      <c r="E1" s="14"/>
      <c r="F1" s="14"/>
      <c r="G1" s="14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34"/>
      <c r="T1" s="34"/>
      <c r="U1" s="34"/>
      <c r="V1" s="34"/>
      <c r="W1" s="34"/>
      <c r="X1" s="34"/>
    </row>
    <row r="3" spans="1:24" ht="20.100000000000001" customHeight="1" x14ac:dyDescent="0.25">
      <c r="A3" s="2" t="s">
        <v>37</v>
      </c>
      <c r="B3" s="2"/>
      <c r="C3" s="2"/>
      <c r="D3" s="2"/>
      <c r="E3" s="2"/>
      <c r="F3" s="2"/>
      <c r="G3" s="2"/>
      <c r="H3" s="35"/>
      <c r="I3" s="35"/>
      <c r="J3" s="35"/>
      <c r="K3" s="35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</row>
    <row r="4" spans="1:24" ht="23.85" customHeight="1" x14ac:dyDescent="0.25">
      <c r="A4" s="2"/>
      <c r="B4" s="2"/>
      <c r="C4" s="2"/>
      <c r="D4" s="2"/>
      <c r="E4" s="2"/>
      <c r="F4" s="2"/>
      <c r="G4" s="2"/>
      <c r="H4" s="35"/>
      <c r="I4" s="35"/>
      <c r="J4" s="35"/>
      <c r="K4" s="35"/>
    </row>
    <row r="6" spans="1:24" x14ac:dyDescent="0.25">
      <c r="A6" s="12" t="s">
        <v>38</v>
      </c>
      <c r="B6" s="12"/>
      <c r="C6" s="12"/>
      <c r="D6" s="12"/>
      <c r="E6" s="12"/>
      <c r="F6" s="12"/>
      <c r="G6" s="12"/>
    </row>
    <row r="7" spans="1:24" ht="50.25" customHeight="1" x14ac:dyDescent="0.25">
      <c r="A7" s="1" t="s">
        <v>39</v>
      </c>
      <c r="B7" s="1"/>
      <c r="C7" s="1"/>
      <c r="D7" s="1"/>
      <c r="E7" s="1"/>
      <c r="F7" s="1"/>
      <c r="G7" s="1"/>
    </row>
    <row r="8" spans="1:24" ht="15.75" customHeight="1" x14ac:dyDescent="0.25">
      <c r="A8" s="11" t="s">
        <v>4</v>
      </c>
      <c r="B8" s="11" t="s">
        <v>5</v>
      </c>
      <c r="C8" s="11"/>
      <c r="D8" s="11"/>
      <c r="E8" s="10" t="s">
        <v>40</v>
      </c>
      <c r="F8" s="10" t="s">
        <v>41</v>
      </c>
      <c r="G8" s="10"/>
    </row>
    <row r="9" spans="1:24" ht="75.75" customHeight="1" x14ac:dyDescent="0.25">
      <c r="A9" s="11"/>
      <c r="B9" s="11"/>
      <c r="C9" s="11"/>
      <c r="D9" s="11"/>
      <c r="E9" s="10"/>
      <c r="F9" s="10"/>
      <c r="G9" s="10"/>
    </row>
    <row r="10" spans="1:24" ht="15.75" x14ac:dyDescent="0.25">
      <c r="A10" s="21">
        <v>41</v>
      </c>
      <c r="B10" s="37" t="s">
        <v>7</v>
      </c>
      <c r="C10" s="37"/>
      <c r="D10" s="37"/>
      <c r="E10" s="38">
        <v>1.1133999999999999</v>
      </c>
      <c r="F10" s="73">
        <v>1.1133999999999999</v>
      </c>
      <c r="G10" s="73"/>
    </row>
    <row r="11" spans="1:24" x14ac:dyDescent="0.25">
      <c r="B11" s="39"/>
      <c r="C11" s="39"/>
      <c r="D11" s="39"/>
    </row>
  </sheetData>
  <mergeCells count="9">
    <mergeCell ref="F10:G10"/>
    <mergeCell ref="A1:G1"/>
    <mergeCell ref="A3:G4"/>
    <mergeCell ref="A6:G6"/>
    <mergeCell ref="A7:G7"/>
    <mergeCell ref="A8:A9"/>
    <mergeCell ref="B8:D9"/>
    <mergeCell ref="E8:E9"/>
    <mergeCell ref="F8:G9"/>
  </mergeCells>
  <pageMargins left="0.7" right="0.7" top="0.75" bottom="0.75" header="0.511811023622047" footer="0.511811023622047"/>
  <pageSetup paperSize="9" scale="7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A933"/>
    <pageSetUpPr fitToPage="1"/>
  </sheetPr>
  <dimension ref="A1:S107"/>
  <sheetViews>
    <sheetView zoomScaleNormal="100" workbookViewId="0">
      <selection activeCell="A3" sqref="A3:G4"/>
    </sheetView>
  </sheetViews>
  <sheetFormatPr defaultColWidth="8.7109375" defaultRowHeight="15" x14ac:dyDescent="0.25"/>
  <cols>
    <col min="1" max="1" width="16.42578125" customWidth="1"/>
    <col min="2" max="2" width="20" customWidth="1"/>
    <col min="3" max="3" width="12.28515625" customWidth="1"/>
    <col min="4" max="4" width="11.28515625" customWidth="1"/>
    <col min="5" max="5" width="12.140625" customWidth="1"/>
    <col min="6" max="6" width="13.85546875" customWidth="1"/>
    <col min="7" max="8" width="12.5703125" customWidth="1"/>
    <col min="17" max="17" width="11.5703125" customWidth="1"/>
    <col min="18" max="18" width="11.7109375" customWidth="1"/>
    <col min="20" max="20" width="11.85546875" customWidth="1"/>
    <col min="22" max="22" width="10.85546875" customWidth="1"/>
  </cols>
  <sheetData>
    <row r="1" spans="1:19" ht="15.75" x14ac:dyDescent="0.25">
      <c r="A1" s="14" t="s">
        <v>238</v>
      </c>
      <c r="B1" s="14"/>
      <c r="C1" s="14"/>
      <c r="D1" s="14"/>
      <c r="E1" s="14"/>
      <c r="F1" s="14"/>
      <c r="G1" s="14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3" spans="1:19" ht="15" customHeight="1" x14ac:dyDescent="0.25">
      <c r="A3" s="74" t="s">
        <v>42</v>
      </c>
      <c r="B3" s="74"/>
      <c r="C3" s="74"/>
      <c r="D3" s="74"/>
      <c r="E3" s="74"/>
      <c r="F3" s="74"/>
      <c r="G3" s="74"/>
      <c r="H3" s="40"/>
      <c r="I3" s="40"/>
      <c r="J3" s="40"/>
      <c r="K3" s="40"/>
      <c r="L3" s="40"/>
      <c r="M3" s="36"/>
      <c r="N3" s="36"/>
      <c r="O3" s="36"/>
      <c r="P3" s="36"/>
      <c r="Q3" s="36"/>
      <c r="R3" s="36"/>
      <c r="S3" s="36"/>
    </row>
    <row r="4" spans="1:19" ht="15.75" x14ac:dyDescent="0.25">
      <c r="A4" s="74"/>
      <c r="B4" s="74"/>
      <c r="C4" s="74"/>
      <c r="D4" s="74"/>
      <c r="E4" s="74"/>
      <c r="F4" s="74"/>
      <c r="G4" s="74"/>
      <c r="H4" s="40"/>
      <c r="I4" s="40"/>
      <c r="J4" s="40"/>
      <c r="K4" s="40"/>
      <c r="L4" s="40"/>
    </row>
    <row r="6" spans="1:19" x14ac:dyDescent="0.25">
      <c r="A6" s="12" t="s">
        <v>43</v>
      </c>
      <c r="B6" s="12"/>
      <c r="C6" s="12"/>
      <c r="D6" s="12"/>
      <c r="E6" s="12"/>
      <c r="F6" s="12"/>
      <c r="G6" s="12"/>
    </row>
    <row r="7" spans="1:19" ht="35.25" customHeight="1" x14ac:dyDescent="0.25">
      <c r="A7" s="1" t="s">
        <v>44</v>
      </c>
      <c r="B7" s="1"/>
      <c r="C7" s="1"/>
      <c r="D7" s="1"/>
      <c r="E7" s="1"/>
      <c r="F7" s="1"/>
      <c r="G7" s="1"/>
    </row>
    <row r="8" spans="1:19" ht="15.75" x14ac:dyDescent="0.25">
      <c r="A8" s="20" t="s">
        <v>45</v>
      </c>
      <c r="B8" s="41" t="s">
        <v>10</v>
      </c>
      <c r="C8" s="41" t="s">
        <v>11</v>
      </c>
      <c r="D8" s="3">
        <v>5</v>
      </c>
      <c r="E8" s="3"/>
      <c r="F8" s="3"/>
      <c r="G8" s="3"/>
    </row>
    <row r="9" spans="1:19" ht="16.5" customHeight="1" x14ac:dyDescent="0.25">
      <c r="A9" s="42"/>
      <c r="B9" s="29"/>
      <c r="C9" s="29"/>
      <c r="D9" s="10" t="s">
        <v>46</v>
      </c>
      <c r="E9" s="10"/>
      <c r="F9" s="10"/>
      <c r="G9" s="10"/>
    </row>
    <row r="10" spans="1:19" ht="48" customHeight="1" x14ac:dyDescent="0.25">
      <c r="A10" s="43"/>
      <c r="B10" s="44" t="s">
        <v>47</v>
      </c>
      <c r="C10" s="45"/>
      <c r="D10" s="9" t="s">
        <v>14</v>
      </c>
      <c r="E10" s="9"/>
      <c r="F10" s="9"/>
      <c r="G10" s="9"/>
    </row>
    <row r="11" spans="1:19" ht="42" customHeight="1" x14ac:dyDescent="0.25">
      <c r="A11" s="42"/>
      <c r="B11" s="45" t="s">
        <v>48</v>
      </c>
      <c r="C11" s="29"/>
      <c r="D11" s="10">
        <v>2019</v>
      </c>
      <c r="E11" s="10">
        <v>2020</v>
      </c>
      <c r="F11" s="10" t="s">
        <v>49</v>
      </c>
      <c r="G11" s="10"/>
    </row>
    <row r="12" spans="1:19" ht="31.5" x14ac:dyDescent="0.25">
      <c r="A12" s="42"/>
      <c r="B12" s="45"/>
      <c r="C12" s="29"/>
      <c r="D12" s="10"/>
      <c r="E12" s="10"/>
      <c r="F12" s="29" t="s">
        <v>50</v>
      </c>
      <c r="G12" s="29" t="s">
        <v>29</v>
      </c>
    </row>
    <row r="13" spans="1:19" ht="16.5" customHeight="1" x14ac:dyDescent="0.25">
      <c r="A13" s="42"/>
      <c r="B13" s="45" t="s">
        <v>51</v>
      </c>
      <c r="C13" s="29"/>
      <c r="D13" s="9" t="s">
        <v>52</v>
      </c>
      <c r="E13" s="9"/>
      <c r="F13" s="9"/>
      <c r="G13" s="9"/>
    </row>
    <row r="14" spans="1:19" ht="47.25" x14ac:dyDescent="0.25">
      <c r="A14" s="46" t="s">
        <v>53</v>
      </c>
      <c r="B14" s="47" t="s">
        <v>54</v>
      </c>
      <c r="C14" s="22" t="s">
        <v>55</v>
      </c>
      <c r="D14" s="48">
        <v>3927</v>
      </c>
      <c r="E14" s="48">
        <v>3816</v>
      </c>
      <c r="F14" s="48">
        <v>-112</v>
      </c>
      <c r="G14" s="49">
        <v>2.8000000000000001E-2</v>
      </c>
    </row>
    <row r="15" spans="1:19" ht="126" x14ac:dyDescent="0.25">
      <c r="A15" s="46" t="s">
        <v>56</v>
      </c>
      <c r="B15" s="47" t="s">
        <v>57</v>
      </c>
      <c r="C15" s="22" t="s">
        <v>55</v>
      </c>
      <c r="D15" s="48">
        <v>5981</v>
      </c>
      <c r="E15" s="48">
        <v>5399</v>
      </c>
      <c r="F15" s="48">
        <v>-582</v>
      </c>
      <c r="G15" s="50">
        <v>-0.1</v>
      </c>
    </row>
    <row r="16" spans="1:19" ht="47.25" x14ac:dyDescent="0.25">
      <c r="A16" s="46" t="s">
        <v>58</v>
      </c>
      <c r="B16" s="47" t="s">
        <v>59</v>
      </c>
      <c r="C16" s="22" t="s">
        <v>55</v>
      </c>
      <c r="D16" s="46">
        <v>0</v>
      </c>
      <c r="E16" s="46">
        <v>0</v>
      </c>
      <c r="F16" s="51" t="s">
        <v>14</v>
      </c>
      <c r="G16" s="51" t="s">
        <v>14</v>
      </c>
    </row>
    <row r="17" spans="1:7" ht="31.5" x14ac:dyDescent="0.25">
      <c r="A17" s="46" t="s">
        <v>60</v>
      </c>
      <c r="B17" s="47" t="s">
        <v>61</v>
      </c>
      <c r="C17" s="22" t="s">
        <v>55</v>
      </c>
      <c r="D17" s="48">
        <v>1688</v>
      </c>
      <c r="E17" s="48">
        <v>1566</v>
      </c>
      <c r="F17" s="48">
        <v>-122</v>
      </c>
      <c r="G17" s="50">
        <v>-7.0000000000000007E-2</v>
      </c>
    </row>
    <row r="18" spans="1:7" ht="31.5" x14ac:dyDescent="0.25">
      <c r="A18" s="46" t="s">
        <v>62</v>
      </c>
      <c r="B18" s="47" t="s">
        <v>63</v>
      </c>
      <c r="C18" s="22"/>
      <c r="D18" s="46"/>
      <c r="E18" s="46"/>
      <c r="F18" s="48"/>
      <c r="G18" s="48"/>
    </row>
    <row r="19" spans="1:7" ht="15.75" x14ac:dyDescent="0.25">
      <c r="A19" s="46" t="s">
        <v>64</v>
      </c>
      <c r="B19" s="47" t="s">
        <v>65</v>
      </c>
      <c r="C19" s="22" t="s">
        <v>66</v>
      </c>
      <c r="D19" s="46">
        <v>0</v>
      </c>
      <c r="E19" s="46">
        <v>263</v>
      </c>
      <c r="F19" s="48">
        <v>263</v>
      </c>
      <c r="G19" s="50">
        <v>1</v>
      </c>
    </row>
    <row r="20" spans="1:7" ht="31.5" x14ac:dyDescent="0.25">
      <c r="A20" s="46" t="s">
        <v>67</v>
      </c>
      <c r="B20" s="47" t="s">
        <v>68</v>
      </c>
      <c r="C20" s="22" t="s">
        <v>55</v>
      </c>
      <c r="D20" s="46">
        <v>0</v>
      </c>
      <c r="E20" s="46">
        <v>5.95</v>
      </c>
      <c r="F20" s="48">
        <f>E20-D20</f>
        <v>5.95</v>
      </c>
      <c r="G20" s="50">
        <v>1</v>
      </c>
    </row>
    <row r="21" spans="1:7" ht="31.5" x14ac:dyDescent="0.25">
      <c r="A21" s="46" t="s">
        <v>69</v>
      </c>
      <c r="B21" s="47" t="s">
        <v>70</v>
      </c>
      <c r="C21" s="22" t="s">
        <v>55</v>
      </c>
      <c r="D21" s="46">
        <v>0</v>
      </c>
      <c r="E21" s="46">
        <v>0</v>
      </c>
      <c r="F21" s="51" t="s">
        <v>14</v>
      </c>
      <c r="G21" s="51" t="s">
        <v>14</v>
      </c>
    </row>
    <row r="22" spans="1:7" ht="47.25" x14ac:dyDescent="0.25">
      <c r="A22" s="46" t="s">
        <v>71</v>
      </c>
      <c r="B22" s="47" t="s">
        <v>72</v>
      </c>
      <c r="C22" s="22" t="s">
        <v>73</v>
      </c>
      <c r="D22" s="22" t="s">
        <v>14</v>
      </c>
      <c r="E22" s="22" t="s">
        <v>74</v>
      </c>
      <c r="F22" s="48"/>
      <c r="G22" s="48"/>
    </row>
    <row r="23" spans="1:7" ht="47.25" x14ac:dyDescent="0.25">
      <c r="A23" s="46" t="s">
        <v>75</v>
      </c>
      <c r="B23" s="47" t="s">
        <v>76</v>
      </c>
      <c r="C23" s="22"/>
      <c r="D23" s="46"/>
      <c r="E23" s="46"/>
      <c r="F23" s="48"/>
      <c r="G23" s="48"/>
    </row>
    <row r="24" spans="1:7" ht="15.75" x14ac:dyDescent="0.25">
      <c r="A24" s="46" t="s">
        <v>77</v>
      </c>
      <c r="B24" s="47" t="s">
        <v>65</v>
      </c>
      <c r="C24" s="22" t="s">
        <v>78</v>
      </c>
      <c r="D24" s="46">
        <v>292</v>
      </c>
      <c r="E24" s="46">
        <v>0</v>
      </c>
      <c r="F24" s="48">
        <v>-292</v>
      </c>
      <c r="G24" s="50">
        <v>-1</v>
      </c>
    </row>
    <row r="25" spans="1:7" ht="31.5" x14ac:dyDescent="0.25">
      <c r="A25" s="46" t="s">
        <v>79</v>
      </c>
      <c r="B25" s="47" t="s">
        <v>68</v>
      </c>
      <c r="C25" s="22" t="s">
        <v>55</v>
      </c>
      <c r="D25" s="46">
        <v>5.78</v>
      </c>
      <c r="E25" s="46">
        <v>0</v>
      </c>
      <c r="F25" s="48">
        <v>-6</v>
      </c>
      <c r="G25" s="50">
        <v>-1</v>
      </c>
    </row>
    <row r="26" spans="1:7" ht="31.5" x14ac:dyDescent="0.25">
      <c r="A26" s="46" t="s">
        <v>80</v>
      </c>
      <c r="B26" s="47" t="s">
        <v>70</v>
      </c>
      <c r="C26" s="22" t="s">
        <v>55</v>
      </c>
      <c r="D26" s="46">
        <v>0</v>
      </c>
      <c r="E26" s="46">
        <v>0</v>
      </c>
      <c r="F26" s="48" t="s">
        <v>14</v>
      </c>
      <c r="G26" s="48" t="s">
        <v>14</v>
      </c>
    </row>
    <row r="27" spans="1:7" ht="31.5" x14ac:dyDescent="0.25">
      <c r="A27" s="46" t="s">
        <v>81</v>
      </c>
      <c r="B27" s="47" t="s">
        <v>72</v>
      </c>
      <c r="C27" s="22" t="s">
        <v>73</v>
      </c>
      <c r="D27" s="46" t="s">
        <v>14</v>
      </c>
      <c r="E27" s="46" t="s">
        <v>14</v>
      </c>
      <c r="F27" s="48"/>
      <c r="G27" s="48"/>
    </row>
    <row r="28" spans="1:7" ht="94.5" x14ac:dyDescent="0.25">
      <c r="A28" s="46" t="s">
        <v>82</v>
      </c>
      <c r="B28" s="47" t="s">
        <v>83</v>
      </c>
      <c r="C28" s="22" t="s">
        <v>55</v>
      </c>
      <c r="D28" s="46">
        <v>136</v>
      </c>
      <c r="E28" s="46">
        <v>201</v>
      </c>
      <c r="F28" s="48">
        <v>65</v>
      </c>
      <c r="G28" s="50">
        <v>0.48</v>
      </c>
    </row>
    <row r="29" spans="1:7" ht="63" x14ac:dyDescent="0.25">
      <c r="A29" s="51" t="s">
        <v>84</v>
      </c>
      <c r="B29" s="47" t="s">
        <v>85</v>
      </c>
      <c r="C29" s="22" t="s">
        <v>86</v>
      </c>
      <c r="D29" s="46">
        <v>4.0999999999999996</v>
      </c>
      <c r="E29" s="46">
        <v>4.4000000000000004</v>
      </c>
      <c r="F29" s="48">
        <v>0</v>
      </c>
      <c r="G29" s="50">
        <v>7.0000000000000007E-2</v>
      </c>
    </row>
    <row r="30" spans="1:7" ht="47.25" x14ac:dyDescent="0.25">
      <c r="A30" s="51" t="s">
        <v>87</v>
      </c>
      <c r="B30" s="47" t="s">
        <v>88</v>
      </c>
      <c r="C30" s="22" t="s">
        <v>89</v>
      </c>
      <c r="D30" s="46">
        <v>33</v>
      </c>
      <c r="E30" s="46">
        <v>45</v>
      </c>
      <c r="F30" s="48">
        <v>13</v>
      </c>
      <c r="G30" s="50">
        <v>0.38</v>
      </c>
    </row>
    <row r="31" spans="1:7" ht="94.5" x14ac:dyDescent="0.25">
      <c r="A31" s="51" t="s">
        <v>90</v>
      </c>
      <c r="B31" s="47" t="s">
        <v>91</v>
      </c>
      <c r="C31" s="22" t="s">
        <v>55</v>
      </c>
      <c r="D31" s="46">
        <v>0</v>
      </c>
      <c r="E31" s="46">
        <v>0</v>
      </c>
      <c r="F31" s="48" t="s">
        <v>14</v>
      </c>
      <c r="G31" s="48" t="s">
        <v>14</v>
      </c>
    </row>
    <row r="32" spans="1:7" ht="63" x14ac:dyDescent="0.25">
      <c r="A32" s="52" t="s">
        <v>92</v>
      </c>
      <c r="B32" s="47" t="s">
        <v>93</v>
      </c>
      <c r="C32" s="22" t="s">
        <v>55</v>
      </c>
      <c r="D32" s="46">
        <v>0</v>
      </c>
      <c r="E32" s="46">
        <v>0</v>
      </c>
      <c r="F32" s="48" t="s">
        <v>14</v>
      </c>
      <c r="G32" s="48" t="s">
        <v>14</v>
      </c>
    </row>
    <row r="33" spans="1:7" ht="63" x14ac:dyDescent="0.25">
      <c r="A33" s="46" t="s">
        <v>94</v>
      </c>
      <c r="B33" s="47" t="s">
        <v>95</v>
      </c>
      <c r="C33" s="22" t="s">
        <v>55</v>
      </c>
      <c r="D33" s="46">
        <v>331</v>
      </c>
      <c r="E33" s="46">
        <v>389</v>
      </c>
      <c r="F33" s="48">
        <v>58</v>
      </c>
      <c r="G33" s="50">
        <v>0.18</v>
      </c>
    </row>
    <row r="34" spans="1:7" ht="78.75" x14ac:dyDescent="0.25">
      <c r="A34" s="46" t="s">
        <v>96</v>
      </c>
      <c r="B34" s="47" t="s">
        <v>97</v>
      </c>
      <c r="C34" s="22" t="s">
        <v>55</v>
      </c>
      <c r="D34" s="46">
        <v>99</v>
      </c>
      <c r="E34" s="46">
        <v>117</v>
      </c>
      <c r="F34" s="48">
        <v>17</v>
      </c>
      <c r="G34" s="50">
        <v>0.18</v>
      </c>
    </row>
    <row r="35" spans="1:7" ht="31.5" x14ac:dyDescent="0.25">
      <c r="A35" s="46" t="s">
        <v>98</v>
      </c>
      <c r="B35" s="47" t="s">
        <v>99</v>
      </c>
      <c r="C35" s="22" t="s">
        <v>55</v>
      </c>
      <c r="D35" s="46">
        <v>572</v>
      </c>
      <c r="E35" s="46">
        <v>512</v>
      </c>
      <c r="F35" s="48">
        <v>-60</v>
      </c>
      <c r="G35" s="50">
        <v>-0.1</v>
      </c>
    </row>
    <row r="36" spans="1:7" ht="47.25" x14ac:dyDescent="0.25">
      <c r="A36" s="46" t="s">
        <v>100</v>
      </c>
      <c r="B36" s="47" t="s">
        <v>101</v>
      </c>
      <c r="C36" s="22" t="s">
        <v>55</v>
      </c>
      <c r="D36" s="46">
        <v>166</v>
      </c>
      <c r="E36" s="46">
        <v>147</v>
      </c>
      <c r="F36" s="48">
        <v>-19</v>
      </c>
      <c r="G36" s="50">
        <v>-0.11</v>
      </c>
    </row>
    <row r="37" spans="1:7" ht="78.75" x14ac:dyDescent="0.25">
      <c r="A37" s="46" t="s">
        <v>102</v>
      </c>
      <c r="B37" s="47" t="s">
        <v>103</v>
      </c>
      <c r="C37" s="22" t="s">
        <v>55</v>
      </c>
      <c r="D37" s="48">
        <v>1591</v>
      </c>
      <c r="E37" s="48">
        <v>1162</v>
      </c>
      <c r="F37" s="48">
        <v>-430</v>
      </c>
      <c r="G37" s="50">
        <v>-0.27</v>
      </c>
    </row>
    <row r="38" spans="1:7" ht="94.5" x14ac:dyDescent="0.25">
      <c r="A38" s="46" t="s">
        <v>104</v>
      </c>
      <c r="B38" s="47" t="s">
        <v>105</v>
      </c>
      <c r="C38" s="22" t="s">
        <v>55</v>
      </c>
      <c r="D38" s="46">
        <v>0</v>
      </c>
      <c r="E38" s="46">
        <v>0</v>
      </c>
      <c r="F38" s="48" t="s">
        <v>14</v>
      </c>
      <c r="G38" s="48" t="s">
        <v>14</v>
      </c>
    </row>
    <row r="39" spans="1:7" ht="47.25" x14ac:dyDescent="0.25">
      <c r="A39" s="46" t="s">
        <v>106</v>
      </c>
      <c r="B39" s="47" t="s">
        <v>107</v>
      </c>
      <c r="C39" s="22" t="s">
        <v>55</v>
      </c>
      <c r="D39" s="46">
        <v>32</v>
      </c>
      <c r="E39" s="46">
        <v>77</v>
      </c>
      <c r="F39" s="48">
        <v>45</v>
      </c>
      <c r="G39" s="50">
        <v>1.44</v>
      </c>
    </row>
    <row r="40" spans="1:7" ht="31.5" x14ac:dyDescent="0.25">
      <c r="A40" s="46" t="s">
        <v>108</v>
      </c>
      <c r="B40" s="47" t="s">
        <v>109</v>
      </c>
      <c r="C40" s="22" t="s">
        <v>55</v>
      </c>
      <c r="D40" s="46">
        <v>0</v>
      </c>
      <c r="E40" s="46">
        <v>77</v>
      </c>
      <c r="F40" s="48">
        <v>77</v>
      </c>
      <c r="G40" s="50">
        <v>1</v>
      </c>
    </row>
    <row r="41" spans="1:7" ht="47.25" x14ac:dyDescent="0.25">
      <c r="A41" s="46" t="s">
        <v>110</v>
      </c>
      <c r="B41" s="47" t="s">
        <v>111</v>
      </c>
      <c r="C41" s="22" t="s">
        <v>55</v>
      </c>
      <c r="D41" s="46">
        <v>0</v>
      </c>
      <c r="E41" s="46">
        <v>0</v>
      </c>
      <c r="F41" s="48" t="s">
        <v>14</v>
      </c>
      <c r="G41" s="48" t="s">
        <v>14</v>
      </c>
    </row>
    <row r="42" spans="1:7" ht="31.5" x14ac:dyDescent="0.25">
      <c r="A42" s="46" t="s">
        <v>112</v>
      </c>
      <c r="B42" s="47" t="s">
        <v>113</v>
      </c>
      <c r="C42" s="22" t="s">
        <v>55</v>
      </c>
      <c r="D42" s="46">
        <v>454</v>
      </c>
      <c r="E42" s="46">
        <v>526</v>
      </c>
      <c r="F42" s="48">
        <v>72</v>
      </c>
      <c r="G42" s="50">
        <v>0.16</v>
      </c>
    </row>
    <row r="43" spans="1:7" ht="31.5" x14ac:dyDescent="0.25">
      <c r="A43" s="46" t="s">
        <v>114</v>
      </c>
      <c r="B43" s="47" t="s">
        <v>109</v>
      </c>
      <c r="C43" s="22" t="s">
        <v>55</v>
      </c>
      <c r="D43" s="46">
        <v>39</v>
      </c>
      <c r="E43" s="46">
        <v>15</v>
      </c>
      <c r="F43" s="48">
        <v>-24</v>
      </c>
      <c r="G43" s="50">
        <v>-0.61</v>
      </c>
    </row>
    <row r="44" spans="1:7" ht="47.25" x14ac:dyDescent="0.25">
      <c r="A44" s="46" t="s">
        <v>115</v>
      </c>
      <c r="B44" s="47" t="s">
        <v>111</v>
      </c>
      <c r="C44" s="22" t="s">
        <v>55</v>
      </c>
      <c r="D44" s="46">
        <v>25</v>
      </c>
      <c r="E44" s="46">
        <v>62</v>
      </c>
      <c r="F44" s="48">
        <v>36</v>
      </c>
      <c r="G44" s="50">
        <v>1.44</v>
      </c>
    </row>
    <row r="45" spans="1:7" ht="94.5" x14ac:dyDescent="0.25">
      <c r="A45" s="46" t="s">
        <v>116</v>
      </c>
      <c r="B45" s="47" t="s">
        <v>117</v>
      </c>
      <c r="C45" s="22" t="s">
        <v>55</v>
      </c>
      <c r="D45" s="46">
        <v>146</v>
      </c>
      <c r="E45" s="46">
        <v>24</v>
      </c>
      <c r="F45" s="48">
        <v>-122</v>
      </c>
      <c r="G45" s="50">
        <v>-0.83</v>
      </c>
    </row>
    <row r="46" spans="1:7" ht="189.75" customHeight="1" x14ac:dyDescent="0.25">
      <c r="A46" s="46" t="s">
        <v>118</v>
      </c>
      <c r="B46" s="47" t="s">
        <v>119</v>
      </c>
      <c r="C46" s="22" t="s">
        <v>55</v>
      </c>
      <c r="D46" s="9" t="s">
        <v>120</v>
      </c>
      <c r="E46" s="9"/>
      <c r="F46" s="48"/>
      <c r="G46" s="48"/>
    </row>
    <row r="47" spans="1:7" ht="78.75" x14ac:dyDescent="0.25">
      <c r="A47" s="46" t="s">
        <v>121</v>
      </c>
      <c r="B47" s="47" t="s">
        <v>122</v>
      </c>
      <c r="C47" s="22" t="s">
        <v>55</v>
      </c>
      <c r="D47" s="46">
        <v>766</v>
      </c>
      <c r="E47" s="46">
        <v>678</v>
      </c>
      <c r="F47" s="48">
        <v>-87</v>
      </c>
      <c r="G47" s="50">
        <v>-0.11</v>
      </c>
    </row>
    <row r="48" spans="1:7" ht="110.25" x14ac:dyDescent="0.25">
      <c r="A48" s="46" t="s">
        <v>123</v>
      </c>
      <c r="B48" s="47" t="s">
        <v>124</v>
      </c>
      <c r="C48" s="22" t="s">
        <v>55</v>
      </c>
      <c r="D48" s="48">
        <v>-2054</v>
      </c>
      <c r="E48" s="48">
        <v>-1584</v>
      </c>
      <c r="F48" s="48">
        <v>470</v>
      </c>
      <c r="G48" s="50">
        <v>-0.23</v>
      </c>
    </row>
    <row r="49" spans="1:7" ht="78.75" x14ac:dyDescent="0.25">
      <c r="A49" s="46" t="s">
        <v>125</v>
      </c>
      <c r="B49" s="47" t="s">
        <v>126</v>
      </c>
      <c r="C49" s="22" t="s">
        <v>55</v>
      </c>
      <c r="D49" s="46">
        <v>0</v>
      </c>
      <c r="E49" s="46">
        <v>0</v>
      </c>
      <c r="F49" s="48" t="s">
        <v>14</v>
      </c>
      <c r="G49" s="48" t="s">
        <v>14</v>
      </c>
    </row>
    <row r="50" spans="1:7" ht="173.25" x14ac:dyDescent="0.25">
      <c r="A50" s="46" t="s">
        <v>127</v>
      </c>
      <c r="B50" s="47" t="s">
        <v>128</v>
      </c>
      <c r="C50" s="22" t="s">
        <v>55</v>
      </c>
      <c r="D50" s="46">
        <v>0</v>
      </c>
      <c r="E50" s="46">
        <v>0</v>
      </c>
      <c r="F50" s="48" t="s">
        <v>14</v>
      </c>
      <c r="G50" s="48" t="s">
        <v>14</v>
      </c>
    </row>
    <row r="51" spans="1:7" ht="63" x14ac:dyDescent="0.25">
      <c r="A51" s="46" t="s">
        <v>129</v>
      </c>
      <c r="B51" s="47" t="s">
        <v>130</v>
      </c>
      <c r="C51" s="22" t="s">
        <v>55</v>
      </c>
      <c r="D51" s="48">
        <v>3841</v>
      </c>
      <c r="E51" s="48">
        <v>282</v>
      </c>
      <c r="F51" s="48">
        <v>-3559</v>
      </c>
      <c r="G51" s="50">
        <v>-0.93</v>
      </c>
    </row>
    <row r="52" spans="1:7" ht="110.25" x14ac:dyDescent="0.25">
      <c r="A52" s="46" t="s">
        <v>131</v>
      </c>
      <c r="B52" s="47" t="s">
        <v>132</v>
      </c>
      <c r="C52" s="22" t="s">
        <v>55</v>
      </c>
      <c r="D52" s="48">
        <v>3841</v>
      </c>
      <c r="E52" s="48">
        <v>282</v>
      </c>
      <c r="F52" s="48">
        <v>-3559</v>
      </c>
      <c r="G52" s="50">
        <v>-0.93</v>
      </c>
    </row>
    <row r="53" spans="1:7" ht="78.75" x14ac:dyDescent="0.25">
      <c r="A53" s="51" t="s">
        <v>133</v>
      </c>
      <c r="B53" s="47" t="s">
        <v>134</v>
      </c>
      <c r="C53" s="22" t="s">
        <v>55</v>
      </c>
      <c r="D53" s="48">
        <v>3841</v>
      </c>
      <c r="E53" s="48">
        <v>282</v>
      </c>
      <c r="F53" s="48">
        <v>-3559</v>
      </c>
      <c r="G53" s="50">
        <v>-0.93</v>
      </c>
    </row>
    <row r="54" spans="1:7" ht="78.75" x14ac:dyDescent="0.25">
      <c r="A54" s="53" t="s">
        <v>135</v>
      </c>
      <c r="B54" s="47" t="s">
        <v>136</v>
      </c>
      <c r="C54" s="22" t="s">
        <v>55</v>
      </c>
      <c r="D54" s="46">
        <v>0</v>
      </c>
      <c r="E54" s="46">
        <v>0</v>
      </c>
      <c r="F54" s="48" t="s">
        <v>14</v>
      </c>
      <c r="G54" s="48" t="s">
        <v>14</v>
      </c>
    </row>
    <row r="55" spans="1:7" ht="78.75" x14ac:dyDescent="0.25">
      <c r="A55" s="46" t="s">
        <v>137</v>
      </c>
      <c r="B55" s="47" t="s">
        <v>138</v>
      </c>
      <c r="C55" s="22" t="s">
        <v>55</v>
      </c>
      <c r="D55" s="46">
        <v>0</v>
      </c>
      <c r="E55" s="46">
        <v>0</v>
      </c>
      <c r="F55" s="48" t="s">
        <v>14</v>
      </c>
      <c r="G55" s="48" t="s">
        <v>14</v>
      </c>
    </row>
    <row r="56" spans="1:7" ht="171.75" customHeight="1" x14ac:dyDescent="0.25">
      <c r="A56" s="46" t="s">
        <v>139</v>
      </c>
      <c r="B56" s="47" t="s">
        <v>140</v>
      </c>
      <c r="C56" s="22"/>
      <c r="D56" s="54" t="s">
        <v>141</v>
      </c>
      <c r="E56" s="22" t="s">
        <v>142</v>
      </c>
      <c r="F56" s="48"/>
      <c r="G56" s="48"/>
    </row>
    <row r="57" spans="1:7" ht="110.25" x14ac:dyDescent="0.25">
      <c r="A57" s="46" t="s">
        <v>143</v>
      </c>
      <c r="B57" s="47" t="s">
        <v>144</v>
      </c>
      <c r="C57" s="22" t="s">
        <v>145</v>
      </c>
      <c r="D57" s="22">
        <v>1.93</v>
      </c>
      <c r="E57" s="22">
        <v>1.73</v>
      </c>
      <c r="F57" s="48">
        <v>0</v>
      </c>
      <c r="G57" s="50">
        <v>-0.1</v>
      </c>
    </row>
    <row r="58" spans="1:7" ht="47.25" x14ac:dyDescent="0.25">
      <c r="A58" s="46" t="s">
        <v>146</v>
      </c>
      <c r="B58" s="47" t="s">
        <v>147</v>
      </c>
      <c r="C58" s="22" t="s">
        <v>145</v>
      </c>
      <c r="D58" s="46">
        <v>1.1100000000000001</v>
      </c>
      <c r="E58" s="46">
        <v>1.1100000000000001</v>
      </c>
      <c r="F58" s="48">
        <v>0</v>
      </c>
      <c r="G58" s="50">
        <v>0</v>
      </c>
    </row>
    <row r="59" spans="1:7" ht="47.25" x14ac:dyDescent="0.25">
      <c r="A59" s="46" t="s">
        <v>148</v>
      </c>
      <c r="B59" s="47" t="s">
        <v>149</v>
      </c>
      <c r="C59" s="22" t="s">
        <v>150</v>
      </c>
      <c r="D59" s="55">
        <v>3234.15</v>
      </c>
      <c r="E59" s="55">
        <v>3077.38</v>
      </c>
      <c r="F59" s="48">
        <v>-157</v>
      </c>
      <c r="G59" s="50">
        <v>-0.05</v>
      </c>
    </row>
    <row r="60" spans="1:7" ht="31.5" x14ac:dyDescent="0.25">
      <c r="A60" s="51" t="s">
        <v>151</v>
      </c>
      <c r="B60" s="47" t="s">
        <v>152</v>
      </c>
      <c r="C60" s="22" t="s">
        <v>150</v>
      </c>
      <c r="D60" s="56">
        <v>0</v>
      </c>
      <c r="E60" s="56">
        <v>0</v>
      </c>
      <c r="F60" s="48" t="s">
        <v>14</v>
      </c>
      <c r="G60" s="48" t="s">
        <v>14</v>
      </c>
    </row>
    <row r="61" spans="1:7" ht="47.25" x14ac:dyDescent="0.25">
      <c r="A61" s="46" t="s">
        <v>153</v>
      </c>
      <c r="B61" s="47" t="s">
        <v>154</v>
      </c>
      <c r="C61" s="22" t="s">
        <v>150</v>
      </c>
      <c r="D61" s="55">
        <v>2272.88</v>
      </c>
      <c r="E61" s="55">
        <v>2090.38</v>
      </c>
      <c r="F61" s="48">
        <v>-183</v>
      </c>
      <c r="G61" s="50">
        <v>-0.08</v>
      </c>
    </row>
    <row r="62" spans="1:7" ht="47.25" x14ac:dyDescent="0.25">
      <c r="A62" s="51" t="s">
        <v>155</v>
      </c>
      <c r="B62" s="47" t="s">
        <v>156</v>
      </c>
      <c r="C62" s="22" t="s">
        <v>150</v>
      </c>
      <c r="D62" s="55">
        <v>2272.88</v>
      </c>
      <c r="E62" s="55">
        <v>2090.38</v>
      </c>
      <c r="F62" s="48">
        <v>-183</v>
      </c>
      <c r="G62" s="50">
        <v>-0.08</v>
      </c>
    </row>
    <row r="63" spans="1:7" ht="189" x14ac:dyDescent="0.25">
      <c r="A63" s="51" t="s">
        <v>157</v>
      </c>
      <c r="B63" s="47" t="s">
        <v>158</v>
      </c>
      <c r="C63" s="22" t="s">
        <v>150</v>
      </c>
      <c r="D63" s="56">
        <v>0</v>
      </c>
      <c r="E63" s="56">
        <v>0</v>
      </c>
      <c r="F63" s="48" t="s">
        <v>14</v>
      </c>
      <c r="G63" s="48" t="s">
        <v>14</v>
      </c>
    </row>
    <row r="64" spans="1:7" ht="94.5" x14ac:dyDescent="0.25">
      <c r="A64" s="51" t="s">
        <v>159</v>
      </c>
      <c r="B64" s="47" t="s">
        <v>160</v>
      </c>
      <c r="C64" s="22" t="s">
        <v>150</v>
      </c>
      <c r="D64" s="56">
        <v>0</v>
      </c>
      <c r="E64" s="56">
        <v>0</v>
      </c>
      <c r="F64" s="48" t="s">
        <v>14</v>
      </c>
      <c r="G64" s="48" t="s">
        <v>14</v>
      </c>
    </row>
    <row r="65" spans="1:7" ht="63" x14ac:dyDescent="0.25">
      <c r="A65" s="46" t="s">
        <v>161</v>
      </c>
      <c r="B65" s="47" t="s">
        <v>162</v>
      </c>
      <c r="C65" s="22" t="s">
        <v>163</v>
      </c>
      <c r="D65" s="56">
        <v>0</v>
      </c>
      <c r="E65" s="56">
        <v>0</v>
      </c>
      <c r="F65" s="48" t="s">
        <v>14</v>
      </c>
      <c r="G65" s="48" t="s">
        <v>14</v>
      </c>
    </row>
    <row r="66" spans="1:7" ht="47.25" x14ac:dyDescent="0.25">
      <c r="A66" s="46" t="s">
        <v>164</v>
      </c>
      <c r="B66" s="47" t="s">
        <v>165</v>
      </c>
      <c r="C66" s="22" t="s">
        <v>150</v>
      </c>
      <c r="D66" s="56">
        <v>0</v>
      </c>
      <c r="E66" s="56">
        <v>0</v>
      </c>
      <c r="F66" s="48" t="s">
        <v>14</v>
      </c>
      <c r="G66" s="48" t="s">
        <v>14</v>
      </c>
    </row>
    <row r="67" spans="1:7" ht="47.25" x14ac:dyDescent="0.25">
      <c r="A67" s="51" t="s">
        <v>166</v>
      </c>
      <c r="B67" s="47" t="s">
        <v>167</v>
      </c>
      <c r="C67" s="22" t="s">
        <v>150</v>
      </c>
      <c r="D67" s="56">
        <v>0</v>
      </c>
      <c r="E67" s="56">
        <v>0</v>
      </c>
      <c r="F67" s="48" t="s">
        <v>14</v>
      </c>
      <c r="G67" s="48" t="s">
        <v>14</v>
      </c>
    </row>
    <row r="68" spans="1:7" ht="78.75" x14ac:dyDescent="0.25">
      <c r="A68" s="46" t="s">
        <v>168</v>
      </c>
      <c r="B68" s="47" t="s">
        <v>169</v>
      </c>
      <c r="C68" s="22" t="s">
        <v>170</v>
      </c>
      <c r="D68" s="57">
        <v>2</v>
      </c>
      <c r="E68" s="57">
        <v>2</v>
      </c>
      <c r="F68" s="48">
        <v>0</v>
      </c>
      <c r="G68" s="50">
        <v>0</v>
      </c>
    </row>
    <row r="69" spans="1:7" ht="31.5" x14ac:dyDescent="0.25">
      <c r="A69" s="46" t="s">
        <v>171</v>
      </c>
      <c r="B69" s="47" t="s">
        <v>172</v>
      </c>
      <c r="C69" s="22" t="s">
        <v>170</v>
      </c>
      <c r="D69" s="57">
        <v>2</v>
      </c>
      <c r="E69" s="57">
        <v>2</v>
      </c>
      <c r="F69" s="48">
        <v>0</v>
      </c>
      <c r="G69" s="50">
        <v>0</v>
      </c>
    </row>
    <row r="70" spans="1:7" ht="63" x14ac:dyDescent="0.25">
      <c r="A70" s="46" t="s">
        <v>173</v>
      </c>
      <c r="B70" s="47" t="s">
        <v>174</v>
      </c>
      <c r="C70" s="22" t="s">
        <v>175</v>
      </c>
      <c r="D70" s="46">
        <v>150.75</v>
      </c>
      <c r="E70" s="46">
        <v>150.75</v>
      </c>
      <c r="F70" s="48">
        <v>0</v>
      </c>
      <c r="G70" s="50">
        <v>0</v>
      </c>
    </row>
    <row r="71" spans="1:7" ht="94.5" x14ac:dyDescent="0.25">
      <c r="A71" s="46" t="s">
        <v>176</v>
      </c>
      <c r="B71" s="47" t="s">
        <v>177</v>
      </c>
      <c r="C71" s="22" t="s">
        <v>175</v>
      </c>
      <c r="D71" s="46">
        <v>150.75</v>
      </c>
      <c r="E71" s="46">
        <v>150.75</v>
      </c>
      <c r="F71" s="48">
        <v>0</v>
      </c>
      <c r="G71" s="50">
        <v>0</v>
      </c>
    </row>
    <row r="72" spans="1:7" ht="94.5" x14ac:dyDescent="0.25">
      <c r="A72" s="46" t="s">
        <v>178</v>
      </c>
      <c r="B72" s="47" t="s">
        <v>179</v>
      </c>
      <c r="C72" s="22" t="s">
        <v>175</v>
      </c>
      <c r="D72" s="46">
        <v>150.31</v>
      </c>
      <c r="E72" s="46">
        <v>147.16</v>
      </c>
      <c r="F72" s="48">
        <v>-3</v>
      </c>
      <c r="G72" s="50">
        <v>-0.02</v>
      </c>
    </row>
    <row r="73" spans="1:7" ht="110.25" x14ac:dyDescent="0.25">
      <c r="A73" s="46" t="s">
        <v>180</v>
      </c>
      <c r="B73" s="47" t="s">
        <v>181</v>
      </c>
      <c r="C73" s="22" t="s">
        <v>182</v>
      </c>
      <c r="D73" s="56">
        <v>0</v>
      </c>
      <c r="E73" s="56">
        <v>0</v>
      </c>
      <c r="F73" s="48" t="s">
        <v>14</v>
      </c>
      <c r="G73" s="48" t="s">
        <v>14</v>
      </c>
    </row>
    <row r="74" spans="1:7" ht="110.25" x14ac:dyDescent="0.25">
      <c r="A74" s="46" t="s">
        <v>183</v>
      </c>
      <c r="B74" s="47" t="s">
        <v>184</v>
      </c>
      <c r="C74" s="22" t="s">
        <v>185</v>
      </c>
      <c r="D74" s="56">
        <v>0</v>
      </c>
      <c r="E74" s="56">
        <v>0</v>
      </c>
      <c r="F74" s="48" t="s">
        <v>14</v>
      </c>
      <c r="G74" s="48" t="s">
        <v>14</v>
      </c>
    </row>
    <row r="75" spans="1:7" ht="267.75" x14ac:dyDescent="0.25">
      <c r="A75" s="46" t="s">
        <v>186</v>
      </c>
      <c r="B75" s="47" t="s">
        <v>187</v>
      </c>
      <c r="C75" s="22" t="s">
        <v>14</v>
      </c>
      <c r="D75" s="22" t="s">
        <v>14</v>
      </c>
      <c r="E75" s="22" t="s">
        <v>14</v>
      </c>
      <c r="F75" s="48" t="s">
        <v>14</v>
      </c>
      <c r="G75" s="48" t="s">
        <v>14</v>
      </c>
    </row>
    <row r="77" spans="1:7" x14ac:dyDescent="0.25">
      <c r="A77" s="12" t="s">
        <v>188</v>
      </c>
      <c r="B77" s="12"/>
      <c r="C77" s="12"/>
      <c r="D77" s="12"/>
      <c r="E77" s="12"/>
      <c r="F77" s="12"/>
      <c r="G77" s="12"/>
    </row>
    <row r="78" spans="1:7" ht="91.5" customHeight="1" x14ac:dyDescent="0.25">
      <c r="A78" s="75" t="s">
        <v>189</v>
      </c>
      <c r="B78" s="75"/>
      <c r="C78" s="75"/>
      <c r="D78" s="75"/>
      <c r="E78" s="75"/>
    </row>
    <row r="79" spans="1:7" ht="31.5" x14ac:dyDescent="0.25">
      <c r="A79" s="46" t="s">
        <v>45</v>
      </c>
      <c r="B79" s="58" t="s">
        <v>190</v>
      </c>
      <c r="C79" s="58" t="s">
        <v>191</v>
      </c>
      <c r="D79" s="58" t="s">
        <v>192</v>
      </c>
      <c r="E79" s="58" t="s">
        <v>193</v>
      </c>
    </row>
    <row r="80" spans="1:7" ht="110.25" x14ac:dyDescent="0.25">
      <c r="A80" s="21">
        <v>1</v>
      </c>
      <c r="B80" s="44" t="s">
        <v>194</v>
      </c>
      <c r="C80" s="24" t="s">
        <v>150</v>
      </c>
      <c r="D80" s="59">
        <v>3.0470000000000002</v>
      </c>
      <c r="E80" s="60">
        <v>4.0066360000000003</v>
      </c>
    </row>
    <row r="81" spans="1:7" ht="63" x14ac:dyDescent="0.25">
      <c r="A81" s="21">
        <v>2</v>
      </c>
      <c r="B81" s="44" t="s">
        <v>195</v>
      </c>
      <c r="C81" s="24" t="s">
        <v>150</v>
      </c>
      <c r="D81" s="59" t="s">
        <v>14</v>
      </c>
      <c r="E81" s="59" t="s">
        <v>14</v>
      </c>
    </row>
    <row r="82" spans="1:7" ht="15.75" x14ac:dyDescent="0.25">
      <c r="A82" s="21">
        <v>3</v>
      </c>
      <c r="B82" s="44" t="s">
        <v>196</v>
      </c>
      <c r="C82" s="24" t="s">
        <v>150</v>
      </c>
      <c r="D82" s="59" t="s">
        <v>14</v>
      </c>
      <c r="E82" s="59" t="s">
        <v>14</v>
      </c>
    </row>
    <row r="83" spans="1:7" ht="15.75" x14ac:dyDescent="0.25">
      <c r="A83" s="21">
        <v>4</v>
      </c>
      <c r="B83" s="44" t="s">
        <v>197</v>
      </c>
      <c r="C83" s="24" t="s">
        <v>150</v>
      </c>
      <c r="D83" s="59" t="s">
        <v>14</v>
      </c>
      <c r="E83" s="59" t="s">
        <v>14</v>
      </c>
    </row>
    <row r="84" spans="1:7" ht="47.25" x14ac:dyDescent="0.25">
      <c r="A84" s="21">
        <v>5</v>
      </c>
      <c r="B84" s="44" t="s">
        <v>198</v>
      </c>
      <c r="C84" s="24" t="s">
        <v>150</v>
      </c>
      <c r="D84" s="59">
        <v>3.0470000000000002</v>
      </c>
      <c r="E84" s="60">
        <f>E80</f>
        <v>4.0066360000000003</v>
      </c>
    </row>
    <row r="85" spans="1:7" ht="15.75" x14ac:dyDescent="0.25">
      <c r="A85" s="21">
        <v>6</v>
      </c>
      <c r="B85" s="44" t="s">
        <v>196</v>
      </c>
      <c r="C85" s="24" t="s">
        <v>150</v>
      </c>
      <c r="D85" s="59" t="s">
        <v>14</v>
      </c>
      <c r="E85" s="59"/>
    </row>
    <row r="86" spans="1:7" ht="15.75" x14ac:dyDescent="0.25">
      <c r="A86" s="21">
        <v>7</v>
      </c>
      <c r="B86" s="44" t="s">
        <v>197</v>
      </c>
      <c r="C86" s="24" t="s">
        <v>150</v>
      </c>
      <c r="D86" s="59">
        <v>3.0470000000000002</v>
      </c>
      <c r="E86" s="60">
        <f>E84</f>
        <v>4.0066360000000003</v>
      </c>
    </row>
    <row r="87" spans="1:7" ht="47.25" x14ac:dyDescent="0.25">
      <c r="A87" s="21">
        <v>8</v>
      </c>
      <c r="B87" s="44" t="s">
        <v>199</v>
      </c>
      <c r="C87" s="24" t="s">
        <v>200</v>
      </c>
      <c r="D87" s="59" t="s">
        <v>201</v>
      </c>
      <c r="E87" s="61">
        <f>3995.43195706462*1.2</f>
        <v>4794.5183484775434</v>
      </c>
    </row>
    <row r="88" spans="1:7" ht="31.5" x14ac:dyDescent="0.25">
      <c r="A88" s="21">
        <v>9</v>
      </c>
      <c r="B88" s="44" t="s">
        <v>202</v>
      </c>
      <c r="C88" s="24" t="s">
        <v>200</v>
      </c>
      <c r="D88" s="59" t="s">
        <v>203</v>
      </c>
      <c r="E88" s="61">
        <f>1946.7517825279*1.2</f>
        <v>2336.1021390334799</v>
      </c>
    </row>
    <row r="89" spans="1:7" ht="110.25" x14ac:dyDescent="0.25">
      <c r="A89" s="21">
        <v>10</v>
      </c>
      <c r="B89" s="44" t="s">
        <v>204</v>
      </c>
      <c r="C89" s="24" t="s">
        <v>200</v>
      </c>
      <c r="D89" s="59" t="s">
        <v>205</v>
      </c>
      <c r="E89" s="61">
        <f>3285.42573*1.2</f>
        <v>3942.5108759999998</v>
      </c>
    </row>
    <row r="90" spans="1:7" ht="15.75" x14ac:dyDescent="0.25">
      <c r="A90" s="21">
        <v>11</v>
      </c>
      <c r="B90" s="44" t="s">
        <v>206</v>
      </c>
      <c r="C90" s="24" t="s">
        <v>200</v>
      </c>
      <c r="D90" s="59">
        <v>328</v>
      </c>
      <c r="E90" s="62">
        <f>304.258*1.2</f>
        <v>365.10959999999994</v>
      </c>
    </row>
    <row r="91" spans="1:7" ht="47.25" x14ac:dyDescent="0.25">
      <c r="A91" s="21">
        <v>12</v>
      </c>
      <c r="B91" s="44" t="s">
        <v>207</v>
      </c>
      <c r="C91" s="24" t="s">
        <v>200</v>
      </c>
      <c r="D91" s="59" t="s">
        <v>208</v>
      </c>
      <c r="E91" s="61">
        <f>9531.86726227774*1.2</f>
        <v>11438.240714733287</v>
      </c>
    </row>
    <row r="93" spans="1:7" x14ac:dyDescent="0.25">
      <c r="A93" s="12" t="s">
        <v>209</v>
      </c>
      <c r="B93" s="12"/>
      <c r="C93" s="12"/>
      <c r="D93" s="12"/>
      <c r="E93" s="12"/>
      <c r="F93" s="12"/>
      <c r="G93" s="12"/>
    </row>
    <row r="94" spans="1:7" ht="30.75" customHeight="1" x14ac:dyDescent="0.25">
      <c r="A94" s="76" t="s">
        <v>210</v>
      </c>
      <c r="B94" s="76"/>
      <c r="C94" s="76"/>
      <c r="D94" s="76"/>
    </row>
    <row r="95" spans="1:7" hidden="1" x14ac:dyDescent="0.25"/>
    <row r="96" spans="1:7" hidden="1" x14ac:dyDescent="0.25"/>
    <row r="97" spans="1:8" hidden="1" x14ac:dyDescent="0.25"/>
    <row r="98" spans="1:8" hidden="1" x14ac:dyDescent="0.25"/>
    <row r="99" spans="1:8" hidden="1" x14ac:dyDescent="0.25"/>
    <row r="100" spans="1:8" ht="15.75" customHeight="1" x14ac:dyDescent="0.25">
      <c r="A100" s="77" t="s">
        <v>10</v>
      </c>
      <c r="B100" s="77" t="s">
        <v>11</v>
      </c>
      <c r="C100" s="10" t="s">
        <v>211</v>
      </c>
      <c r="D100" s="10"/>
      <c r="E100" s="17"/>
      <c r="F100" s="17"/>
      <c r="G100" s="17"/>
      <c r="H100" s="17"/>
    </row>
    <row r="101" spans="1:8" ht="15.75" x14ac:dyDescent="0.25">
      <c r="A101" s="77"/>
      <c r="B101" s="77"/>
      <c r="C101" s="10"/>
      <c r="D101" s="10"/>
      <c r="E101" s="17"/>
      <c r="F101" s="17"/>
      <c r="G101" s="17"/>
      <c r="H101" s="17"/>
    </row>
    <row r="102" spans="1:8" ht="15.75" customHeight="1" x14ac:dyDescent="0.25">
      <c r="A102" s="77"/>
      <c r="B102" s="77"/>
      <c r="C102" s="9" t="s">
        <v>212</v>
      </c>
      <c r="D102" s="9"/>
      <c r="E102" s="78"/>
      <c r="F102" s="78"/>
      <c r="G102" s="78"/>
      <c r="H102" s="78"/>
    </row>
    <row r="103" spans="1:8" x14ac:dyDescent="0.25">
      <c r="A103" s="77"/>
      <c r="B103" s="77"/>
      <c r="C103" s="9"/>
      <c r="D103" s="9"/>
      <c r="E103" s="78"/>
      <c r="F103" s="78"/>
      <c r="G103" s="78"/>
      <c r="H103" s="78"/>
    </row>
    <row r="104" spans="1:8" ht="15.75" customHeight="1" x14ac:dyDescent="0.25">
      <c r="A104" s="77"/>
      <c r="B104" s="77"/>
      <c r="C104" s="9" t="s">
        <v>213</v>
      </c>
      <c r="D104" s="9"/>
      <c r="E104" s="78"/>
      <c r="F104" s="78"/>
      <c r="G104" s="78"/>
      <c r="H104" s="63"/>
    </row>
    <row r="105" spans="1:8" ht="15.75" x14ac:dyDescent="0.25">
      <c r="A105" s="77"/>
      <c r="B105" s="77"/>
      <c r="C105" s="9"/>
      <c r="D105" s="9"/>
      <c r="E105" s="78"/>
      <c r="F105" s="78"/>
      <c r="G105" s="78"/>
      <c r="H105" s="63"/>
    </row>
    <row r="106" spans="1:8" ht="15.75" x14ac:dyDescent="0.25">
      <c r="A106" s="77"/>
      <c r="B106" s="77"/>
      <c r="C106" s="9"/>
      <c r="D106" s="9"/>
      <c r="E106" s="78"/>
      <c r="F106" s="78"/>
      <c r="G106" s="78"/>
      <c r="H106" s="64"/>
    </row>
    <row r="107" spans="1:8" ht="114" customHeight="1" x14ac:dyDescent="0.25">
      <c r="A107" s="79" t="s">
        <v>214</v>
      </c>
      <c r="B107" s="79"/>
      <c r="C107" s="79"/>
      <c r="D107" s="79"/>
    </row>
  </sheetData>
  <mergeCells count="29">
    <mergeCell ref="A107:D107"/>
    <mergeCell ref="E102:E103"/>
    <mergeCell ref="F102:F103"/>
    <mergeCell ref="G102:G103"/>
    <mergeCell ref="H102:H103"/>
    <mergeCell ref="C104:D106"/>
    <mergeCell ref="E104:E106"/>
    <mergeCell ref="F104:F106"/>
    <mergeCell ref="G104:G106"/>
    <mergeCell ref="A94:D94"/>
    <mergeCell ref="A100:A106"/>
    <mergeCell ref="B100:B106"/>
    <mergeCell ref="C100:D101"/>
    <mergeCell ref="C102:D103"/>
    <mergeCell ref="D13:G13"/>
    <mergeCell ref="D46:E46"/>
    <mergeCell ref="A77:G77"/>
    <mergeCell ref="A78:E78"/>
    <mergeCell ref="A93:G93"/>
    <mergeCell ref="D9:G9"/>
    <mergeCell ref="D10:G10"/>
    <mergeCell ref="D11:D12"/>
    <mergeCell ref="E11:E12"/>
    <mergeCell ref="F11:G11"/>
    <mergeCell ref="A1:G1"/>
    <mergeCell ref="A3:G4"/>
    <mergeCell ref="A6:G6"/>
    <mergeCell ref="A7:G7"/>
    <mergeCell ref="D8:G8"/>
  </mergeCells>
  <pageMargins left="0.7" right="0.7" top="0.75" bottom="0.75" header="0.511811023622047" footer="0.511811023622047"/>
  <pageSetup paperSize="9" fitToHeight="7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A933"/>
    <pageSetUpPr fitToPage="1"/>
  </sheetPr>
  <dimension ref="A1:U16"/>
  <sheetViews>
    <sheetView zoomScaleNormal="100" workbookViewId="0">
      <selection activeCell="A3" sqref="A3:U4"/>
    </sheetView>
  </sheetViews>
  <sheetFormatPr defaultColWidth="8.7109375" defaultRowHeight="15" x14ac:dyDescent="0.25"/>
  <cols>
    <col min="1" max="1" width="31.28515625" customWidth="1"/>
    <col min="2" max="2" width="24" customWidth="1"/>
    <col min="3" max="3" width="14.42578125" customWidth="1"/>
    <col min="4" max="21" width="9.140625" customWidth="1"/>
    <col min="16384" max="16384" width="11.5703125" customWidth="1"/>
  </cols>
  <sheetData>
    <row r="1" spans="1:21" ht="15.75" x14ac:dyDescent="0.25">
      <c r="A1" s="14" t="s">
        <v>239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3" spans="1:21" ht="15" customHeight="1" x14ac:dyDescent="0.25">
      <c r="A3" s="74" t="s">
        <v>215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</row>
    <row r="4" spans="1:21" ht="15" customHeight="1" x14ac:dyDescent="0.25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</row>
    <row r="6" spans="1:21" ht="15.75" x14ac:dyDescent="0.25">
      <c r="A6" s="80" t="s">
        <v>216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</row>
    <row r="7" spans="1:21" ht="15.75" x14ac:dyDescent="0.25">
      <c r="A7" s="34" t="s">
        <v>217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</row>
    <row r="8" spans="1:21" ht="31.5" x14ac:dyDescent="0.25">
      <c r="A8" s="28" t="s">
        <v>190</v>
      </c>
      <c r="B8" s="65" t="s">
        <v>218</v>
      </c>
      <c r="C8" s="65" t="s">
        <v>219</v>
      </c>
      <c r="D8" s="41">
        <v>2018</v>
      </c>
      <c r="E8" s="41">
        <v>2019</v>
      </c>
      <c r="F8" s="41">
        <v>2020</v>
      </c>
      <c r="G8" s="41">
        <v>2021</v>
      </c>
      <c r="H8" s="41">
        <v>2022</v>
      </c>
      <c r="I8" s="41">
        <v>2023</v>
      </c>
      <c r="J8" s="41">
        <v>2024</v>
      </c>
      <c r="K8" s="41">
        <v>2025</v>
      </c>
      <c r="L8" s="41">
        <v>2026</v>
      </c>
      <c r="M8" s="41">
        <v>2027</v>
      </c>
      <c r="N8" s="41">
        <v>2028</v>
      </c>
      <c r="O8" s="41">
        <v>2029</v>
      </c>
      <c r="P8" s="41">
        <v>2030</v>
      </c>
      <c r="Q8" s="41">
        <v>2031</v>
      </c>
      <c r="R8" s="41">
        <v>2032</v>
      </c>
      <c r="S8" s="41">
        <v>2033</v>
      </c>
      <c r="T8" s="41">
        <v>2034</v>
      </c>
      <c r="U8" s="41">
        <v>2035</v>
      </c>
    </row>
    <row r="9" spans="1:21" ht="15.75" x14ac:dyDescent="0.25">
      <c r="A9" s="3" t="s">
        <v>7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ht="31.5" x14ac:dyDescent="0.25">
      <c r="A10" s="66" t="s">
        <v>220</v>
      </c>
      <c r="B10" s="67" t="s">
        <v>221</v>
      </c>
      <c r="C10" s="67" t="s">
        <v>145</v>
      </c>
      <c r="D10" s="24">
        <v>1.9</v>
      </c>
      <c r="E10" s="24">
        <v>1.9</v>
      </c>
      <c r="F10" s="24">
        <v>1.9</v>
      </c>
      <c r="G10" s="24">
        <v>1.9</v>
      </c>
      <c r="H10" s="68">
        <v>1.9</v>
      </c>
      <c r="I10" s="68">
        <v>1.9</v>
      </c>
      <c r="J10" s="68">
        <v>1.9</v>
      </c>
      <c r="K10" s="68">
        <v>1.9</v>
      </c>
      <c r="L10" s="68">
        <v>1.9</v>
      </c>
      <c r="M10" s="68">
        <v>1.9</v>
      </c>
      <c r="N10" s="68">
        <v>1.9</v>
      </c>
      <c r="O10" s="68">
        <v>1.9</v>
      </c>
      <c r="P10" s="68">
        <v>1.9</v>
      </c>
      <c r="Q10" s="68">
        <v>1.9</v>
      </c>
      <c r="R10" s="68">
        <v>1.9</v>
      </c>
      <c r="S10" s="68">
        <v>1.9</v>
      </c>
      <c r="T10" s="68">
        <v>1.9</v>
      </c>
      <c r="U10" s="68">
        <v>1.9</v>
      </c>
    </row>
    <row r="11" spans="1:21" ht="31.5" x14ac:dyDescent="0.25">
      <c r="A11" s="66" t="s">
        <v>222</v>
      </c>
      <c r="B11" s="67" t="s">
        <v>223</v>
      </c>
      <c r="C11" s="67" t="s">
        <v>145</v>
      </c>
      <c r="D11" s="24">
        <v>1.1133999999999999</v>
      </c>
      <c r="E11" s="24">
        <v>1.1133999999999999</v>
      </c>
      <c r="F11" s="24">
        <v>1.1133999999999999</v>
      </c>
      <c r="G11" s="24">
        <v>1.1133999999999999</v>
      </c>
      <c r="H11" s="25">
        <v>1.1133999999999999</v>
      </c>
      <c r="I11" s="25">
        <v>1.1133999999999999</v>
      </c>
      <c r="J11" s="25">
        <v>1.1133999999999999</v>
      </c>
      <c r="K11" s="25">
        <v>1.1133999999999999</v>
      </c>
      <c r="L11" s="25">
        <v>1.1133999999999999</v>
      </c>
      <c r="M11" s="25">
        <v>1.1133999999999999</v>
      </c>
      <c r="N11" s="25">
        <v>1.1133999999999999</v>
      </c>
      <c r="O11" s="25">
        <v>1.1133999999999999</v>
      </c>
      <c r="P11" s="25">
        <v>1.1133999999999999</v>
      </c>
      <c r="Q11" s="25">
        <v>1.1133999999999999</v>
      </c>
      <c r="R11" s="25">
        <v>1.1133999999999999</v>
      </c>
      <c r="S11" s="25">
        <v>1.1133999999999999</v>
      </c>
      <c r="T11" s="25">
        <v>1.1133999999999999</v>
      </c>
      <c r="U11" s="25">
        <v>1.1133999999999999</v>
      </c>
    </row>
    <row r="12" spans="1:21" ht="31.5" x14ac:dyDescent="0.25">
      <c r="A12" s="66" t="s">
        <v>224</v>
      </c>
      <c r="B12" s="67" t="s">
        <v>225</v>
      </c>
      <c r="C12" s="67" t="s">
        <v>29</v>
      </c>
      <c r="D12" s="69">
        <f t="shared" ref="D12:U12" si="0">(D10-D11)/D10</f>
        <v>0.41399999999999998</v>
      </c>
      <c r="E12" s="69">
        <f t="shared" si="0"/>
        <v>0.41399999999999998</v>
      </c>
      <c r="F12" s="69">
        <f t="shared" si="0"/>
        <v>0.41399999999999998</v>
      </c>
      <c r="G12" s="69">
        <f t="shared" si="0"/>
        <v>0.41399999999999998</v>
      </c>
      <c r="H12" s="69">
        <f t="shared" si="0"/>
        <v>0.41399999999999998</v>
      </c>
      <c r="I12" s="69">
        <f t="shared" si="0"/>
        <v>0.41399999999999998</v>
      </c>
      <c r="J12" s="69">
        <f t="shared" si="0"/>
        <v>0.41399999999999998</v>
      </c>
      <c r="K12" s="69">
        <f t="shared" si="0"/>
        <v>0.41399999999999998</v>
      </c>
      <c r="L12" s="69">
        <f t="shared" si="0"/>
        <v>0.41399999999999998</v>
      </c>
      <c r="M12" s="69">
        <f t="shared" si="0"/>
        <v>0.41399999999999998</v>
      </c>
      <c r="N12" s="69">
        <f t="shared" si="0"/>
        <v>0.41399999999999998</v>
      </c>
      <c r="O12" s="69">
        <f t="shared" si="0"/>
        <v>0.41399999999999998</v>
      </c>
      <c r="P12" s="69">
        <f t="shared" si="0"/>
        <v>0.41399999999999998</v>
      </c>
      <c r="Q12" s="69">
        <f t="shared" si="0"/>
        <v>0.41399999999999998</v>
      </c>
      <c r="R12" s="69">
        <f t="shared" si="0"/>
        <v>0.41399999999999998</v>
      </c>
      <c r="S12" s="69">
        <f t="shared" si="0"/>
        <v>0.41399999999999998</v>
      </c>
      <c r="T12" s="69">
        <f t="shared" si="0"/>
        <v>0.41399999999999998</v>
      </c>
      <c r="U12" s="69">
        <f t="shared" si="0"/>
        <v>0.41399999999999998</v>
      </c>
    </row>
    <row r="13" spans="1:21" ht="31.5" x14ac:dyDescent="0.25">
      <c r="A13" s="66" t="s">
        <v>226</v>
      </c>
      <c r="B13" s="67" t="s">
        <v>227</v>
      </c>
      <c r="C13" s="67" t="s">
        <v>150</v>
      </c>
      <c r="D13" s="24">
        <v>3.7</v>
      </c>
      <c r="E13" s="24">
        <v>3.1</v>
      </c>
      <c r="F13" s="24">
        <v>3</v>
      </c>
      <c r="G13" s="24">
        <v>4.0069999999999997</v>
      </c>
      <c r="H13" s="70">
        <v>3.5074835000000002</v>
      </c>
      <c r="I13" s="70">
        <f t="shared" ref="I13:U13" si="1">H13</f>
        <v>3.5074835000000002</v>
      </c>
      <c r="J13" s="70">
        <f t="shared" si="1"/>
        <v>3.5074835000000002</v>
      </c>
      <c r="K13" s="70">
        <f t="shared" si="1"/>
        <v>3.5074835000000002</v>
      </c>
      <c r="L13" s="70">
        <f t="shared" si="1"/>
        <v>3.5074835000000002</v>
      </c>
      <c r="M13" s="70">
        <f t="shared" si="1"/>
        <v>3.5074835000000002</v>
      </c>
      <c r="N13" s="70">
        <f t="shared" si="1"/>
        <v>3.5074835000000002</v>
      </c>
      <c r="O13" s="70">
        <f t="shared" si="1"/>
        <v>3.5074835000000002</v>
      </c>
      <c r="P13" s="70">
        <f t="shared" si="1"/>
        <v>3.5074835000000002</v>
      </c>
      <c r="Q13" s="70">
        <f t="shared" si="1"/>
        <v>3.5074835000000002</v>
      </c>
      <c r="R13" s="70">
        <f t="shared" si="1"/>
        <v>3.5074835000000002</v>
      </c>
      <c r="S13" s="70">
        <f t="shared" si="1"/>
        <v>3.5074835000000002</v>
      </c>
      <c r="T13" s="70">
        <f t="shared" si="1"/>
        <v>3.5074835000000002</v>
      </c>
      <c r="U13" s="70">
        <f t="shared" si="1"/>
        <v>3.5074835000000002</v>
      </c>
    </row>
    <row r="14" spans="1:21" ht="63" x14ac:dyDescent="0.25">
      <c r="A14" s="66" t="s">
        <v>228</v>
      </c>
      <c r="B14" s="67" t="s">
        <v>229</v>
      </c>
      <c r="C14" s="67" t="s">
        <v>230</v>
      </c>
      <c r="D14" s="24">
        <v>140.72999999999999</v>
      </c>
      <c r="E14" s="24">
        <v>150.31</v>
      </c>
      <c r="F14" s="24">
        <v>147.16</v>
      </c>
      <c r="G14" s="71">
        <v>140.244</v>
      </c>
      <c r="H14" s="72">
        <f>(486.622/3507.484)*1000</f>
        <v>138.73819524194553</v>
      </c>
      <c r="I14" s="25">
        <v>150.75</v>
      </c>
      <c r="J14" s="25">
        <v>150.75</v>
      </c>
      <c r="K14" s="25">
        <v>150.75</v>
      </c>
      <c r="L14" s="25">
        <v>150.75</v>
      </c>
      <c r="M14" s="25">
        <v>150.75</v>
      </c>
      <c r="N14" s="25">
        <v>150.75</v>
      </c>
      <c r="O14" s="25">
        <v>150.75</v>
      </c>
      <c r="P14" s="25">
        <v>150.75</v>
      </c>
      <c r="Q14" s="25">
        <v>150.75</v>
      </c>
      <c r="R14" s="25">
        <v>150.75</v>
      </c>
      <c r="S14" s="25">
        <v>150.75</v>
      </c>
      <c r="T14" s="25">
        <v>150.75</v>
      </c>
      <c r="U14" s="25">
        <v>150.75</v>
      </c>
    </row>
    <row r="15" spans="1:21" ht="31.5" x14ac:dyDescent="0.25">
      <c r="A15" s="66" t="s">
        <v>231</v>
      </c>
      <c r="B15" s="67" t="s">
        <v>232</v>
      </c>
      <c r="C15" s="67" t="s">
        <v>29</v>
      </c>
      <c r="D15" s="26">
        <f t="shared" ref="D15:U15" si="2">(D13*1000)/(D10*365*24)</f>
        <v>0.22230233117039172</v>
      </c>
      <c r="E15" s="26">
        <f t="shared" si="2"/>
        <v>0.18625330449411198</v>
      </c>
      <c r="F15" s="26">
        <f t="shared" si="2"/>
        <v>0.18024513338139869</v>
      </c>
      <c r="G15" s="26">
        <f t="shared" si="2"/>
        <v>0.24074741648642151</v>
      </c>
      <c r="H15" s="26">
        <f t="shared" si="2"/>
        <v>0.21073561043018507</v>
      </c>
      <c r="I15" s="26">
        <f t="shared" si="2"/>
        <v>0.21073561043018507</v>
      </c>
      <c r="J15" s="26">
        <f t="shared" si="2"/>
        <v>0.21073561043018507</v>
      </c>
      <c r="K15" s="26">
        <f t="shared" si="2"/>
        <v>0.21073561043018507</v>
      </c>
      <c r="L15" s="26">
        <f t="shared" si="2"/>
        <v>0.21073561043018507</v>
      </c>
      <c r="M15" s="26">
        <f t="shared" si="2"/>
        <v>0.21073561043018507</v>
      </c>
      <c r="N15" s="26">
        <f t="shared" si="2"/>
        <v>0.21073561043018507</v>
      </c>
      <c r="O15" s="26">
        <f t="shared" si="2"/>
        <v>0.21073561043018507</v>
      </c>
      <c r="P15" s="26">
        <f t="shared" si="2"/>
        <v>0.21073561043018507</v>
      </c>
      <c r="Q15" s="26">
        <f t="shared" si="2"/>
        <v>0.21073561043018507</v>
      </c>
      <c r="R15" s="26">
        <f t="shared" si="2"/>
        <v>0.21073561043018507</v>
      </c>
      <c r="S15" s="26">
        <f t="shared" si="2"/>
        <v>0.21073561043018507</v>
      </c>
      <c r="T15" s="26">
        <f t="shared" si="2"/>
        <v>0.21073561043018507</v>
      </c>
      <c r="U15" s="26">
        <f t="shared" si="2"/>
        <v>0.21073561043018507</v>
      </c>
    </row>
    <row r="16" spans="1:21" ht="47.25" x14ac:dyDescent="0.25">
      <c r="A16" s="66" t="s">
        <v>233</v>
      </c>
      <c r="B16" s="67" t="s">
        <v>234</v>
      </c>
      <c r="C16" s="67" t="s">
        <v>235</v>
      </c>
      <c r="D16" s="24">
        <v>1190.99</v>
      </c>
      <c r="E16" s="24">
        <v>1190.99</v>
      </c>
      <c r="F16" s="24">
        <v>1190.99</v>
      </c>
      <c r="G16" s="24">
        <v>1190.99</v>
      </c>
      <c r="H16" s="25">
        <v>1190.99</v>
      </c>
      <c r="I16" s="25">
        <v>1190.99</v>
      </c>
      <c r="J16" s="25">
        <v>1190.99</v>
      </c>
      <c r="K16" s="25">
        <v>1190.99</v>
      </c>
      <c r="L16" s="25">
        <v>1190.99</v>
      </c>
      <c r="M16" s="25">
        <v>1190.99</v>
      </c>
      <c r="N16" s="25">
        <v>1190.99</v>
      </c>
      <c r="O16" s="25">
        <v>1190.99</v>
      </c>
      <c r="P16" s="25">
        <v>1190.99</v>
      </c>
      <c r="Q16" s="25">
        <v>1190.99</v>
      </c>
      <c r="R16" s="25">
        <v>1190.99</v>
      </c>
      <c r="S16" s="25">
        <v>1190.99</v>
      </c>
      <c r="T16" s="25">
        <v>1190.99</v>
      </c>
      <c r="U16" s="25">
        <v>1190.99</v>
      </c>
    </row>
  </sheetData>
  <mergeCells count="4">
    <mergeCell ref="A1:U1"/>
    <mergeCell ref="A3:U4"/>
    <mergeCell ref="A6:U6"/>
    <mergeCell ref="A9:U9"/>
  </mergeCells>
  <pageMargins left="0.7" right="0.7" top="0.75" bottom="0.75" header="0.511811023622047" footer="0.511811023622047"/>
  <pageSetup paperSize="9" orientation="landscape" horizontalDpi="300" verticalDpi="30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Приложение 4</vt:lpstr>
      <vt:lpstr>'Приложение 3'!_Toc100928931</vt:lpstr>
      <vt:lpstr>'Приложение 3'!_Toc100928949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Надежда Алексеевна Журавлевская</dc:creator>
  <dc:description/>
  <cp:lastModifiedBy>Надежда Алексеевна Журавлевская</cp:lastModifiedBy>
  <cp:revision>12</cp:revision>
  <cp:lastPrinted>2023-08-09T11:44:23Z</cp:lastPrinted>
  <dcterms:created xsi:type="dcterms:W3CDTF">2015-06-05T18:19:34Z</dcterms:created>
  <dcterms:modified xsi:type="dcterms:W3CDTF">2023-08-11T06:03:09Z</dcterms:modified>
  <dc:language>ru-RU</dc:language>
</cp:coreProperties>
</file>